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IZVJEŠTAJI O IZVRŠENJU\POLUGODIŠNJI IZVJEŠTAJI O IZVRŠENJU\"/>
    </mc:Choice>
  </mc:AlternateContent>
  <xr:revisionPtr revIDLastSave="0" documentId="13_ncr:1_{56CAD90B-7EF5-4578-809C-E2ACB8A8D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16" i="1"/>
  <c r="L15" i="3"/>
  <c r="K15" i="3"/>
  <c r="I13" i="3"/>
  <c r="L84" i="3" l="1"/>
  <c r="L85" i="3"/>
  <c r="K91" i="3"/>
  <c r="K92" i="3"/>
  <c r="K93" i="3"/>
  <c r="K83" i="3"/>
  <c r="K84" i="3"/>
  <c r="K85" i="3"/>
  <c r="J41" i="3"/>
  <c r="L41" i="3" s="1"/>
  <c r="J45" i="3"/>
  <c r="J44" i="3" s="1"/>
  <c r="L44" i="3" s="1"/>
  <c r="J46" i="3"/>
  <c r="J49" i="3"/>
  <c r="J53" i="3"/>
  <c r="J58" i="3"/>
  <c r="K58" i="3" s="1"/>
  <c r="J68" i="3"/>
  <c r="L68" i="3" s="1"/>
  <c r="J70" i="3"/>
  <c r="J76" i="3"/>
  <c r="J75" i="3" s="1"/>
  <c r="J78" i="3"/>
  <c r="J82" i="3"/>
  <c r="L82" i="3" s="1"/>
  <c r="J87" i="3"/>
  <c r="J90" i="3"/>
  <c r="J89" i="3" s="1"/>
  <c r="J92" i="3"/>
  <c r="L92" i="3" s="1"/>
  <c r="K61" i="3"/>
  <c r="I58" i="3"/>
  <c r="I41" i="3"/>
  <c r="I40" i="3" s="1"/>
  <c r="I44" i="3"/>
  <c r="I46" i="3"/>
  <c r="I49" i="3"/>
  <c r="I53" i="3"/>
  <c r="I68" i="3"/>
  <c r="I70" i="3"/>
  <c r="I76" i="3"/>
  <c r="L76" i="3" s="1"/>
  <c r="I78" i="3"/>
  <c r="I82" i="3"/>
  <c r="I81" i="3" s="1"/>
  <c r="I80" i="3" s="1"/>
  <c r="I87" i="3"/>
  <c r="I90" i="3"/>
  <c r="I89" i="3" s="1"/>
  <c r="I92" i="3"/>
  <c r="L91" i="3"/>
  <c r="G78" i="3"/>
  <c r="G58" i="3"/>
  <c r="G53" i="3"/>
  <c r="G49" i="3"/>
  <c r="K49" i="3" s="1"/>
  <c r="G41" i="3"/>
  <c r="L74" i="3"/>
  <c r="K74" i="3"/>
  <c r="J13" i="3"/>
  <c r="K13" i="3" s="1"/>
  <c r="J16" i="3"/>
  <c r="J18" i="3"/>
  <c r="J21" i="3"/>
  <c r="J20" i="3" s="1"/>
  <c r="J24" i="3"/>
  <c r="J28" i="3"/>
  <c r="J27" i="3" s="1"/>
  <c r="J32" i="3"/>
  <c r="L17" i="3"/>
  <c r="K17" i="3"/>
  <c r="L33" i="3"/>
  <c r="K25" i="3"/>
  <c r="K26" i="3"/>
  <c r="I32" i="3"/>
  <c r="I28" i="3"/>
  <c r="I27" i="3" s="1"/>
  <c r="I16" i="3"/>
  <c r="I18" i="3"/>
  <c r="I21" i="3"/>
  <c r="I20" i="3" s="1"/>
  <c r="I24" i="3"/>
  <c r="L26" i="3"/>
  <c r="F22" i="8"/>
  <c r="F23" i="8"/>
  <c r="H23" i="8" s="1"/>
  <c r="F25" i="8"/>
  <c r="G25" i="8" s="1"/>
  <c r="F27" i="8"/>
  <c r="G27" i="8" s="1"/>
  <c r="F29" i="8"/>
  <c r="F34" i="8"/>
  <c r="F36" i="8"/>
  <c r="E22" i="8"/>
  <c r="E23" i="8"/>
  <c r="E25" i="8"/>
  <c r="E27" i="8"/>
  <c r="E29" i="8"/>
  <c r="E34" i="8"/>
  <c r="E36" i="8"/>
  <c r="G31" i="8"/>
  <c r="G32" i="8"/>
  <c r="G33" i="8"/>
  <c r="G34" i="8"/>
  <c r="G35" i="8"/>
  <c r="G36" i="8"/>
  <c r="G37" i="8"/>
  <c r="G28" i="8"/>
  <c r="H36" i="8"/>
  <c r="H37" i="8"/>
  <c r="H20" i="8"/>
  <c r="H21" i="8"/>
  <c r="G19" i="8"/>
  <c r="G20" i="8"/>
  <c r="G21" i="8"/>
  <c r="G18" i="8"/>
  <c r="C6" i="8"/>
  <c r="F6" i="8"/>
  <c r="F7" i="8"/>
  <c r="F9" i="8"/>
  <c r="F11" i="8"/>
  <c r="F13" i="8"/>
  <c r="F18" i="8"/>
  <c r="G17" i="8"/>
  <c r="G15" i="8"/>
  <c r="E7" i="8"/>
  <c r="E9" i="8"/>
  <c r="E11" i="8"/>
  <c r="H11" i="8" s="1"/>
  <c r="E13" i="8"/>
  <c r="E18" i="8"/>
  <c r="H17" i="8"/>
  <c r="C13" i="8"/>
  <c r="F6" i="11"/>
  <c r="F7" i="11"/>
  <c r="E6" i="11"/>
  <c r="E7" i="11"/>
  <c r="H8" i="7"/>
  <c r="I8" i="7" s="1"/>
  <c r="G8" i="7"/>
  <c r="H16" i="7"/>
  <c r="H133" i="7"/>
  <c r="H134" i="7"/>
  <c r="H142" i="7"/>
  <c r="H141" i="7" s="1"/>
  <c r="H143" i="7"/>
  <c r="H146" i="7"/>
  <c r="I146" i="7" s="1"/>
  <c r="H148" i="7"/>
  <c r="I148" i="7" s="1"/>
  <c r="H138" i="7"/>
  <c r="I138" i="7" s="1"/>
  <c r="H130" i="7"/>
  <c r="H129" i="7" s="1"/>
  <c r="H122" i="7"/>
  <c r="I122" i="7" s="1"/>
  <c r="H115" i="7"/>
  <c r="H114" i="7" s="1"/>
  <c r="H108" i="7"/>
  <c r="I108" i="7" s="1"/>
  <c r="H103" i="7"/>
  <c r="H102" i="7" s="1"/>
  <c r="H91" i="7"/>
  <c r="H92" i="7"/>
  <c r="I92" i="7" s="1"/>
  <c r="H87" i="7"/>
  <c r="H86" i="7" s="1"/>
  <c r="H80" i="7"/>
  <c r="H79" i="7" s="1"/>
  <c r="H74" i="7"/>
  <c r="I74" i="7" s="1"/>
  <c r="H67" i="7"/>
  <c r="I67" i="7" s="1"/>
  <c r="H70" i="7"/>
  <c r="I70" i="7" s="1"/>
  <c r="H60" i="7"/>
  <c r="I60" i="7" s="1"/>
  <c r="H52" i="7"/>
  <c r="I52" i="7" s="1"/>
  <c r="H9" i="7"/>
  <c r="G9" i="7"/>
  <c r="G18" i="7"/>
  <c r="G17" i="7" s="1"/>
  <c r="G142" i="7"/>
  <c r="I142" i="7" s="1"/>
  <c r="G137" i="7"/>
  <c r="G133" i="7"/>
  <c r="G129" i="7"/>
  <c r="G121" i="7"/>
  <c r="G114" i="7"/>
  <c r="G107" i="7"/>
  <c r="G102" i="7"/>
  <c r="I103" i="7"/>
  <c r="I115" i="7"/>
  <c r="G91" i="7"/>
  <c r="G86" i="7"/>
  <c r="G79" i="7"/>
  <c r="G73" i="7"/>
  <c r="G51" i="7"/>
  <c r="G50" i="7" s="1"/>
  <c r="G69" i="7"/>
  <c r="G66" i="7"/>
  <c r="H47" i="7"/>
  <c r="I47" i="7" s="1"/>
  <c r="H45" i="7"/>
  <c r="I45" i="7" s="1"/>
  <c r="H24" i="7"/>
  <c r="I24" i="7" s="1"/>
  <c r="H19" i="7"/>
  <c r="I19" i="7" s="1"/>
  <c r="C9" i="10"/>
  <c r="C10" i="10"/>
  <c r="G9" i="9"/>
  <c r="G10" i="9"/>
  <c r="G11" i="9"/>
  <c r="C6" i="11"/>
  <c r="C7" i="11"/>
  <c r="C34" i="8"/>
  <c r="C27" i="8"/>
  <c r="C25" i="8"/>
  <c r="C23" i="8"/>
  <c r="C18" i="8"/>
  <c r="C11" i="8"/>
  <c r="G11" i="8" s="1"/>
  <c r="C9" i="8"/>
  <c r="G9" i="8" s="1"/>
  <c r="C7" i="8"/>
  <c r="G87" i="3"/>
  <c r="G82" i="3"/>
  <c r="G76" i="3"/>
  <c r="G70" i="3"/>
  <c r="K70" i="3" s="1"/>
  <c r="G68" i="3"/>
  <c r="K68" i="3" s="1"/>
  <c r="G46" i="3"/>
  <c r="G44" i="3"/>
  <c r="G18" i="3"/>
  <c r="G32" i="3"/>
  <c r="G28" i="3"/>
  <c r="G27" i="3" s="1"/>
  <c r="G21" i="3"/>
  <c r="G24" i="3"/>
  <c r="G16" i="3"/>
  <c r="G12" i="3" s="1"/>
  <c r="K25" i="1"/>
  <c r="K24" i="1"/>
  <c r="G10" i="1"/>
  <c r="L22" i="1"/>
  <c r="K22" i="1"/>
  <c r="H23" i="1"/>
  <c r="I23" i="1"/>
  <c r="J23" i="1"/>
  <c r="G23" i="1"/>
  <c r="L15" i="1"/>
  <c r="L14" i="1"/>
  <c r="K15" i="1"/>
  <c r="K14" i="1"/>
  <c r="L11" i="1"/>
  <c r="K11" i="1"/>
  <c r="J13" i="1"/>
  <c r="J10" i="1"/>
  <c r="H16" i="1"/>
  <c r="I13" i="1"/>
  <c r="G13" i="1"/>
  <c r="L42" i="3"/>
  <c r="L43" i="3"/>
  <c r="L45" i="3"/>
  <c r="L47" i="3"/>
  <c r="L50" i="3"/>
  <c r="L51" i="3"/>
  <c r="L52" i="3"/>
  <c r="L53" i="3"/>
  <c r="L54" i="3"/>
  <c r="L55" i="3"/>
  <c r="L56" i="3"/>
  <c r="L57" i="3"/>
  <c r="L59" i="3"/>
  <c r="L60" i="3"/>
  <c r="L61" i="3"/>
  <c r="L62" i="3"/>
  <c r="L63" i="3"/>
  <c r="L64" i="3"/>
  <c r="L65" i="3"/>
  <c r="L66" i="3"/>
  <c r="L67" i="3"/>
  <c r="L69" i="3"/>
  <c r="L70" i="3"/>
  <c r="L71" i="3"/>
  <c r="L72" i="3"/>
  <c r="L73" i="3"/>
  <c r="L77" i="3"/>
  <c r="L78" i="3"/>
  <c r="L79" i="3"/>
  <c r="L83" i="3"/>
  <c r="L86" i="3"/>
  <c r="L88" i="3"/>
  <c r="L93" i="3"/>
  <c r="K47" i="3"/>
  <c r="K69" i="3"/>
  <c r="K77" i="3"/>
  <c r="K88" i="3"/>
  <c r="K86" i="3"/>
  <c r="K79" i="3"/>
  <c r="K73" i="3"/>
  <c r="K72" i="3"/>
  <c r="K71" i="3"/>
  <c r="K67" i="3"/>
  <c r="K66" i="3"/>
  <c r="K65" i="3"/>
  <c r="K64" i="3"/>
  <c r="K63" i="3"/>
  <c r="K62" i="3"/>
  <c r="K60" i="3"/>
  <c r="K59" i="3"/>
  <c r="K57" i="3"/>
  <c r="K56" i="3"/>
  <c r="K55" i="3"/>
  <c r="K54" i="3"/>
  <c r="K52" i="3"/>
  <c r="K51" i="3"/>
  <c r="K50" i="3"/>
  <c r="K45" i="3"/>
  <c r="K43" i="3"/>
  <c r="K42" i="3"/>
  <c r="L14" i="3"/>
  <c r="L19" i="3"/>
  <c r="L22" i="3"/>
  <c r="L23" i="3"/>
  <c r="L25" i="3"/>
  <c r="L29" i="3"/>
  <c r="L30" i="3"/>
  <c r="L31" i="3"/>
  <c r="K33" i="3"/>
  <c r="K31" i="3"/>
  <c r="K30" i="3"/>
  <c r="K29" i="3"/>
  <c r="K23" i="3"/>
  <c r="K22" i="3"/>
  <c r="K19" i="3"/>
  <c r="K14" i="3"/>
  <c r="H24" i="8"/>
  <c r="H26" i="8"/>
  <c r="H28" i="8"/>
  <c r="H30" i="8"/>
  <c r="H31" i="8"/>
  <c r="H32" i="8"/>
  <c r="H33" i="8"/>
  <c r="H34" i="8"/>
  <c r="H35" i="8"/>
  <c r="H22" i="8"/>
  <c r="G23" i="8"/>
  <c r="G26" i="8"/>
  <c r="H29" i="8"/>
  <c r="H7" i="8"/>
  <c r="H8" i="8"/>
  <c r="H9" i="8"/>
  <c r="H10" i="8"/>
  <c r="H12" i="8"/>
  <c r="H14" i="8"/>
  <c r="H15" i="8"/>
  <c r="H16" i="8"/>
  <c r="H18" i="8"/>
  <c r="H19" i="8"/>
  <c r="G7" i="8"/>
  <c r="G16" i="8"/>
  <c r="G14" i="8"/>
  <c r="G12" i="8"/>
  <c r="G10" i="8"/>
  <c r="G8" i="8"/>
  <c r="C37" i="8"/>
  <c r="C36" i="8" s="1"/>
  <c r="C31" i="8"/>
  <c r="C29" i="8" s="1"/>
  <c r="G30" i="8"/>
  <c r="G24" i="8"/>
  <c r="C21" i="8"/>
  <c r="H7" i="11"/>
  <c r="H8" i="11"/>
  <c r="H6" i="11"/>
  <c r="G7" i="11"/>
  <c r="G8" i="11"/>
  <c r="G6" i="11"/>
  <c r="L10" i="9"/>
  <c r="L9" i="9"/>
  <c r="K10" i="9"/>
  <c r="K11" i="9"/>
  <c r="K12" i="9"/>
  <c r="K9" i="9"/>
  <c r="L8" i="9"/>
  <c r="L7" i="9"/>
  <c r="H10" i="10"/>
  <c r="H11" i="10"/>
  <c r="H9" i="10"/>
  <c r="G10" i="10"/>
  <c r="G11" i="10"/>
  <c r="G9" i="10"/>
  <c r="I10" i="7"/>
  <c r="I12" i="7"/>
  <c r="I11" i="7"/>
  <c r="I13" i="7"/>
  <c r="I15" i="7"/>
  <c r="I80" i="7"/>
  <c r="I130" i="7"/>
  <c r="I134" i="7"/>
  <c r="I143" i="7"/>
  <c r="E6" i="8" l="1"/>
  <c r="H6" i="8" s="1"/>
  <c r="K89" i="3"/>
  <c r="L89" i="3"/>
  <c r="J40" i="3"/>
  <c r="J48" i="3"/>
  <c r="K78" i="3"/>
  <c r="L87" i="3"/>
  <c r="K76" i="3"/>
  <c r="I75" i="3"/>
  <c r="L75" i="3" s="1"/>
  <c r="J81" i="3"/>
  <c r="K90" i="3"/>
  <c r="K32" i="3"/>
  <c r="K53" i="3"/>
  <c r="K41" i="3"/>
  <c r="K44" i="3"/>
  <c r="K46" i="3"/>
  <c r="L46" i="3"/>
  <c r="L49" i="3"/>
  <c r="L58" i="3"/>
  <c r="K82" i="3"/>
  <c r="L90" i="3"/>
  <c r="I48" i="3"/>
  <c r="I39" i="3" s="1"/>
  <c r="G81" i="3"/>
  <c r="L32" i="3"/>
  <c r="K24" i="3"/>
  <c r="K16" i="3"/>
  <c r="L18" i="3"/>
  <c r="J12" i="3"/>
  <c r="J11" i="3" s="1"/>
  <c r="J10" i="3" s="1"/>
  <c r="K27" i="3"/>
  <c r="L16" i="3"/>
  <c r="K18" i="3"/>
  <c r="L24" i="3"/>
  <c r="I12" i="3"/>
  <c r="I11" i="3" s="1"/>
  <c r="I10" i="3" s="1"/>
  <c r="G20" i="3"/>
  <c r="G11" i="3" s="1"/>
  <c r="G10" i="3" s="1"/>
  <c r="K81" i="3"/>
  <c r="G48" i="3"/>
  <c r="K48" i="3" s="1"/>
  <c r="L13" i="3"/>
  <c r="K87" i="3"/>
  <c r="G40" i="3"/>
  <c r="G75" i="3"/>
  <c r="K75" i="3" s="1"/>
  <c r="L28" i="3"/>
  <c r="L27" i="3"/>
  <c r="H25" i="8"/>
  <c r="H27" i="8"/>
  <c r="G6" i="8"/>
  <c r="C22" i="8"/>
  <c r="G22" i="8" s="1"/>
  <c r="H107" i="7"/>
  <c r="I107" i="7" s="1"/>
  <c r="H121" i="7"/>
  <c r="I121" i="7" s="1"/>
  <c r="I114" i="7"/>
  <c r="H137" i="7"/>
  <c r="I137" i="7" s="1"/>
  <c r="I91" i="7"/>
  <c r="I133" i="7"/>
  <c r="I87" i="7"/>
  <c r="I86" i="7"/>
  <c r="I79" i="7"/>
  <c r="H66" i="7"/>
  <c r="I66" i="7" s="1"/>
  <c r="I9" i="7"/>
  <c r="H73" i="7"/>
  <c r="H18" i="7"/>
  <c r="H51" i="7"/>
  <c r="H69" i="7"/>
  <c r="I69" i="7" s="1"/>
  <c r="G141" i="7"/>
  <c r="I141" i="7" s="1"/>
  <c r="G128" i="7"/>
  <c r="I129" i="7"/>
  <c r="G101" i="7"/>
  <c r="I102" i="7"/>
  <c r="G72" i="7"/>
  <c r="G65" i="7"/>
  <c r="L13" i="1"/>
  <c r="I16" i="1"/>
  <c r="L16" i="1" s="1"/>
  <c r="L23" i="1"/>
  <c r="K23" i="1"/>
  <c r="L10" i="1"/>
  <c r="K10" i="1"/>
  <c r="G16" i="1"/>
  <c r="K16" i="1" s="1"/>
  <c r="K13" i="1"/>
  <c r="L21" i="3"/>
  <c r="K21" i="3"/>
  <c r="K28" i="3"/>
  <c r="G13" i="8"/>
  <c r="H13" i="8"/>
  <c r="G29" i="8"/>
  <c r="J39" i="3" l="1"/>
  <c r="L40" i="3"/>
  <c r="L39" i="3"/>
  <c r="L81" i="3"/>
  <c r="J80" i="3"/>
  <c r="L80" i="3" s="1"/>
  <c r="I38" i="3"/>
  <c r="L48" i="3"/>
  <c r="G80" i="3"/>
  <c r="K80" i="3" s="1"/>
  <c r="K10" i="3"/>
  <c r="K12" i="3"/>
  <c r="L10" i="3"/>
  <c r="L12" i="3"/>
  <c r="K40" i="3"/>
  <c r="G39" i="3"/>
  <c r="I51" i="7"/>
  <c r="H50" i="7"/>
  <c r="I50" i="7" s="1"/>
  <c r="H101" i="7"/>
  <c r="I128" i="7"/>
  <c r="I73" i="7"/>
  <c r="H72" i="7"/>
  <c r="I72" i="7" s="1"/>
  <c r="H128" i="7"/>
  <c r="H65" i="7"/>
  <c r="I65" i="7" s="1"/>
  <c r="H17" i="7"/>
  <c r="I17" i="7" s="1"/>
  <c r="I18" i="7"/>
  <c r="G49" i="7"/>
  <c r="G16" i="7" s="1"/>
  <c r="L20" i="3"/>
  <c r="K20" i="3"/>
  <c r="J38" i="3" l="1"/>
  <c r="L38" i="3" s="1"/>
  <c r="G38" i="3"/>
  <c r="K38" i="3" s="1"/>
  <c r="K39" i="3"/>
  <c r="H49" i="7"/>
  <c r="I49" i="7" s="1"/>
  <c r="I101" i="7"/>
  <c r="I16" i="7"/>
  <c r="L11" i="3"/>
  <c r="K11" i="3"/>
</calcChain>
</file>

<file path=xl/sharedStrings.xml><?xml version="1.0" encoding="utf-8"?>
<sst xmlns="http://schemas.openxmlformats.org/spreadsheetml/2006/main" count="382" uniqueCount="201">
  <si>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</si>
  <si>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</si>
  <si>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</si>
  <si>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</si>
  <si>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</si>
  <si>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</si>
  <si>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</si>
  <si>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</si>
  <si>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</si>
  <si>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</si>
  <si>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</si>
  <si>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</si>
  <si>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</si>
  <si>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</si>
  <si>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</si>
  <si>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</si>
  <si>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</si>
  <si>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</si>
  <si>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</si>
  <si>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</si>
  <si>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</si>
  <si>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</si>
  <si>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</si>
  <si>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</si>
  <si>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</si>
  <si>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</si>
  <si>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</si>
  <si>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</si>
  <si>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</si>
  <si>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</si>
  <si>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</si>
  <si>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</si>
  <si>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</si>
  <si>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</si>
  <si>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</si>
  <si>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</si>
  <si>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</si>
  <si>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</si>
  <si>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</si>
  <si>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</si>
  <si>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</si>
  <si>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</si>
  <si>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</si>
  <si>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</si>
  <si>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</si>
  <si>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</si>
  <si>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</si>
  <si>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</si>
  <si>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</si>
  <si>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</si>
  <si>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</si>
  <si>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</si>
  <si>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</si>
  <si>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</si>
  <si>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</si>
  <si>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</si>
  <si>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</si>
  <si>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</si>
  <si>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</si>
  <si>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 xml:space="preserve">IZVRŠENJE 
1.-6.2023. </t>
  </si>
  <si>
    <t>IZVJEŠTAJ PO PROGRAMSKOJ KLASIFIKACIJI</t>
  </si>
  <si>
    <t>SAŽETAK  RAČUNA PRIHODA I RASHODA I  RAČUNA FINANCIRANJA  može sadržavati i dodatne podatke.</t>
  </si>
  <si>
    <t>MUZEJ GRADA ŠIBENIKA</t>
  </si>
  <si>
    <t>OPĆI PRIHODI I PRIMICI</t>
  </si>
  <si>
    <t>MUZEJSKA DJELATNOST</t>
  </si>
  <si>
    <t>REDOVNA DJELATNOST MUZEJA</t>
  </si>
  <si>
    <t>RASHODI ZA ZAPOSLENE</t>
  </si>
  <si>
    <t>PLAĆE ZA REDOVAN RAD</t>
  </si>
  <si>
    <t>PRIHODI ZA POSEBNE NAMJENE</t>
  </si>
  <si>
    <t>VLASTITI PRIHODI</t>
  </si>
  <si>
    <t>OSTALE POMOĆI</t>
  </si>
  <si>
    <t>POMOĆI IZ DRŽAVNOG PRORAČUNA</t>
  </si>
  <si>
    <t>PLAĆE ZA PREKOVREMENI RAD</t>
  </si>
  <si>
    <t>OSTALI RASHODI ZA ZAPOSLENE</t>
  </si>
  <si>
    <t>DOPRINOSI ZA OBVEZNO ZDRAVSTVENO OSIGURANJE</t>
  </si>
  <si>
    <t>MATERIJALNI RASHODI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</si>
  <si>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</si>
  <si>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</si>
  <si>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</si>
  <si>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</si>
  <si>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</si>
  <si>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</si>
  <si>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</si>
  <si>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</si>
  <si>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</si>
  <si>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</si>
  <si>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</si>
  <si>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</si>
  <si>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</si>
  <si>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</si>
  <si>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</si>
  <si>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</si>
  <si>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</si>
  <si>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</si>
  <si>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FINANCIJSKI RASHODI</t>
  </si>
  <si>
    <t>ZATEZNE KAMATE</t>
  </si>
  <si>
    <t>RASHODI ZA NABAVU PROIZVEDENE DUGOTRAJNE IMOVINE</t>
  </si>
  <si>
    <t>UREDSKA OPREMA I NAMJEŠTAJ</t>
  </si>
  <si>
    <t>ZAŠTITA KULTURNO POVIJESNE BAŠTINE</t>
  </si>
  <si>
    <t>MUZEJSKI IZLOŠCI I PREDMETI PRIRODNOH RIJETKOSTI</t>
  </si>
  <si>
    <t>STALNI POSTAV MUZEJA</t>
  </si>
  <si>
    <t>RASHODI ZA DODATNA ULAGANJA NA NEFINANCIJSKOJ IMOVINI</t>
  </si>
  <si>
    <t>DODATNA ULAGANJA NA POSTROJENJIMA I OPREMI</t>
  </si>
  <si>
    <t>MUZEJSKO-GALERIJSKA DJELATNOST</t>
  </si>
  <si>
    <t>NAKNADE TROŠKOVA OSOBAMA IZVAN RADNOG ODNOSA</t>
  </si>
  <si>
    <t>USLUGE PROMIDŽBE I INFORMIRANJA</t>
  </si>
  <si>
    <t>ARHEOLOŠKI LOKALITETI</t>
  </si>
  <si>
    <t>POMOĆI IZ ŽUPANIJSKOG PRORAČUNA</t>
  </si>
  <si>
    <t>MUZEJSKO IZDAVAŠTVO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</si>
  <si>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</si>
  <si>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</si>
  <si>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08 Rekreacija, kultura i religija</t>
  </si>
  <si>
    <t>082 Službe kulture</t>
  </si>
  <si>
    <t>51 Pomoći iz državnog proračuna</t>
  </si>
  <si>
    <t>5 Pomoći</t>
  </si>
  <si>
    <t>52 Pomoći iz županijskog proračuna</t>
  </si>
  <si>
    <t>53 Ostale pomoći</t>
  </si>
  <si>
    <t>56 Sredstva Europske unije</t>
  </si>
  <si>
    <t>6 Donacije</t>
  </si>
  <si>
    <t>61 Donacije</t>
  </si>
  <si>
    <t>7 Prihodi od prodaje ili zamjene nefinancijske imovine i naknade s naslova osiguranja</t>
  </si>
  <si>
    <t>71 Prihodi od prodaje ili zamjene nefinancijske imovine s naslova osiguranja</t>
  </si>
  <si>
    <t>4 Prihodi za posebne namjene</t>
  </si>
  <si>
    <t>44 Prihodi za posebne namjene</t>
  </si>
  <si>
    <t>Tekuće pomoći proračunskim korisnicima iz proračuna koji im nije nadležan</t>
  </si>
  <si>
    <t>Prihodi od upravnih i administrativnih pristojbi, pristojbi po posebnim propisima i naknada</t>
  </si>
  <si>
    <t>Ostali nespomenuti prihodi po posebnim propisima</t>
  </si>
  <si>
    <t>Prihodi od pruženih usluga</t>
  </si>
  <si>
    <t>Prihodi iz nadležnog proračuna i od HZZO-a temeljem ugovornih obveza</t>
  </si>
  <si>
    <t xml:space="preserve">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</si>
  <si>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</si>
  <si>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</si>
  <si>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</si>
  <si>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</si>
  <si>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Kazne, upravne mjere i ostali prihodi</t>
  </si>
  <si>
    <t>Ostali prihodi</t>
  </si>
  <si>
    <t>Donacije od pravnih i fizičkih osoba izvan općeg proračuna i povrat donacija po protestiranim jamstvima</t>
  </si>
  <si>
    <t>Tekuće donacije</t>
  </si>
  <si>
    <t>Pomoći temeljem prijenosa EU sredstava</t>
  </si>
  <si>
    <t>Tekuće pomoći iz državnog proračuna temeljem prijenosa EU sredstava</t>
  </si>
  <si>
    <t>Pomoći proračunskim korisnicima iz proračuna koji im nije nadležan</t>
  </si>
  <si>
    <t>Kapitalne donacije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</si>
  <si>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</si>
  <si>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</si>
  <si>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</si>
  <si>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</si>
  <si>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</si>
  <si>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</si>
  <si>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</si>
  <si>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</si>
  <si>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</si>
  <si>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</si>
  <si>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</si>
  <si>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</si>
  <si>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</si>
  <si>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</si>
  <si>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</si>
  <si>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</si>
  <si>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</si>
  <si>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</si>
  <si>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</si>
  <si>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</si>
  <si>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</si>
  <si>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</si>
  <si>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</si>
  <si>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</si>
  <si>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</si>
  <si>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Pristojbe i naknade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</si>
  <si>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</si>
  <si>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</si>
  <si>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</si>
  <si>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</si>
  <si>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Zatezne kamate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</si>
  <si>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</si>
  <si>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</si>
  <si>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</si>
  <si>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</si>
  <si>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</si>
  <si>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</si>
  <si>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Muzejski izlošci i predmeti prirodnih rijetkosti</t>
  </si>
  <si>
    <t>Rashodi za dodatna ulaganja na nefinancijskoj imovini</t>
  </si>
  <si>
    <t xml:space="preserve">Dodatna ulaganja na postrojenjima i opremi </t>
  </si>
  <si>
    <t xml:space="preserve">IZVJEŠTAJ O IZVRŠENJU FINANCIJSKOG PLANA MUZEJA GRADA ŠIBENIKA ZA PRVO POLUGODIŠTE 2024. </t>
  </si>
  <si>
    <t>TEKUĆI PLAN 2024.*</t>
  </si>
  <si>
    <t xml:space="preserve">OSTVARENJE/IZVRŠENJE 
1.-6.2024.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</si>
  <si>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</si>
  <si>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</si>
  <si>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</si>
  <si>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</si>
  <si>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</si>
  <si>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IZVRŠENJE 
1.-6.2024. </t>
  </si>
  <si>
    <t>TEKUĆI PLAN 2024.**</t>
  </si>
  <si>
    <t xml:space="preserve"> IZVRŠENJE 
1.-6.2024. </t>
  </si>
  <si>
    <t>OSTALI NESPOMENUTI RASHODI POSLOVANJA</t>
  </si>
  <si>
    <t>OPREMA ZA ODRŽAVANJE I ZAŠTITU</t>
  </si>
  <si>
    <t>INSTRUMENTI, UREĐAJI I STROJEVI</t>
  </si>
  <si>
    <t>ENERGETSKA OBNOVA MUZEJA GRADA ŠIBENIKA</t>
  </si>
  <si>
    <t>DODATNA ULAGANJA NA GRAĐEVINSKIM OBJEKTIMA</t>
  </si>
  <si>
    <t>Instrumenti, uređaji i strojevi</t>
  </si>
  <si>
    <t>Dodatna ulaganja na građevinskim objektima</t>
  </si>
  <si>
    <t>Kapitalne pomoći prorčunskim korisnicima iz proračuna koji im nije nadležan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</si>
</sst>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2"/>
      <name val="Arial"/>
      <family val="2"/>
      <charset val="238"/>
    </font>
    <font>
      <sz val="11"/>
      <color theme="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6" fillId="2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21" fillId="0" borderId="3" xfId="0" applyNumberFormat="1" applyFont="1" applyBorder="1"/>
    <xf numFmtId="4" fontId="22" fillId="0" borderId="3" xfId="0" applyNumberFormat="1" applyFont="1" applyBorder="1"/>
    <xf numFmtId="4" fontId="22" fillId="0" borderId="3" xfId="0" applyNumberFormat="1" applyFont="1" applyBorder="1" applyAlignment="1">
      <alignment wrapText="1"/>
    </xf>
    <xf numFmtId="4" fontId="21" fillId="0" borderId="3" xfId="0" applyNumberFormat="1" applyFont="1" applyBorder="1" applyAlignment="1">
      <alignment wrapText="1"/>
    </xf>
    <xf numFmtId="4" fontId="21" fillId="0" borderId="3" xfId="0" applyNumberFormat="1" applyFont="1" applyBorder="1" applyAlignment="1"/>
    <xf numFmtId="4" fontId="22" fillId="0" borderId="3" xfId="0" applyNumberFormat="1" applyFont="1" applyBorder="1" applyAlignme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3" fillId="0" borderId="0" xfId="0" applyFont="1"/>
    <xf numFmtId="4" fontId="3" fillId="2" borderId="3" xfId="0" applyNumberFormat="1" applyFont="1" applyFill="1" applyBorder="1" applyAlignment="1">
      <alignment horizontal="left" vertical="center" wrapText="1"/>
    </xf>
    <xf numFmtId="4" fontId="21" fillId="0" borderId="0" xfId="0" applyNumberFormat="1" applyFont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24" fillId="0" borderId="3" xfId="0" applyNumberFormat="1" applyFont="1" applyBorder="1" applyAlignment="1">
      <alignment horizontal="right"/>
    </xf>
    <xf numFmtId="4" fontId="0" fillId="0" borderId="3" xfId="0" applyNumberFormat="1" applyFont="1" applyBorder="1"/>
    <xf numFmtId="2" fontId="3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6"/>
  <sheetViews>
    <sheetView tabSelected="1" workbookViewId="0">
      <selection activeCell="J13" sqref="J13"/>
    </sheetView>
  </sheetViews>
  <sheetFormatPr defaultRowHeight="15" x14ac:dyDescent="0.25"/>
  <cols>
    <col min="6" max="6" width="19" customWidth="1"/>
    <col min="7" max="7" width="25.28515625" customWidth="1"/>
    <col min="8" max="8" width="25.28515625" hidden="1" customWidth="1"/>
    <col min="9" max="10" width="25.28515625" customWidth="1"/>
    <col min="11" max="11" width="13.140625" customWidth="1"/>
    <col min="12" max="12" width="13.7109375" customWidth="1"/>
  </cols>
  <sheetData>
    <row r="1" spans="2:12" ht="42" customHeight="1" x14ac:dyDescent="0.25">
      <c r="B1" s="93" t="s">
        <v>182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93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2:12" ht="36" customHeight="1" x14ac:dyDescent="0.25">
      <c r="B4" s="108"/>
      <c r="C4" s="108"/>
      <c r="D4" s="108"/>
      <c r="E4" s="2"/>
      <c r="F4" s="2"/>
      <c r="G4" s="2"/>
      <c r="H4" s="2"/>
      <c r="I4" s="2"/>
      <c r="J4" s="3"/>
      <c r="K4" s="3"/>
    </row>
    <row r="5" spans="2:12" ht="18" customHeight="1" x14ac:dyDescent="0.25">
      <c r="B5" s="93" t="s">
        <v>50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12" ht="18" customHeight="1" x14ac:dyDescent="0.25">
      <c r="B6" s="32"/>
      <c r="C6" s="34"/>
      <c r="D6" s="34"/>
      <c r="E6" s="34"/>
      <c r="F6" s="34"/>
      <c r="G6" s="34"/>
      <c r="H6" s="34"/>
      <c r="I6" s="34"/>
      <c r="J6" s="34"/>
      <c r="K6" s="34"/>
    </row>
    <row r="7" spans="2:12" x14ac:dyDescent="0.25">
      <c r="B7" s="104" t="s">
        <v>51</v>
      </c>
      <c r="C7" s="104"/>
      <c r="D7" s="104"/>
      <c r="E7" s="104"/>
      <c r="F7" s="104"/>
      <c r="G7" s="4"/>
      <c r="H7" s="4"/>
      <c r="I7" s="4"/>
      <c r="J7" s="4"/>
      <c r="K7" s="17"/>
    </row>
    <row r="8" spans="2:12" ht="25.5" x14ac:dyDescent="0.25">
      <c r="B8" s="105" t="s">
        <v>6</v>
      </c>
      <c r="C8" s="106"/>
      <c r="D8" s="106"/>
      <c r="E8" s="106"/>
      <c r="F8" s="107"/>
      <c r="G8" s="22" t="s">
        <v>52</v>
      </c>
      <c r="H8" s="1" t="s">
        <v>42</v>
      </c>
      <c r="I8" s="1" t="s">
        <v>183</v>
      </c>
      <c r="J8" s="22" t="s">
        <v>184</v>
      </c>
      <c r="K8" s="1" t="s">
        <v>15</v>
      </c>
      <c r="L8" s="1" t="s">
        <v>41</v>
      </c>
    </row>
    <row r="9" spans="2:12" s="25" customFormat="1" ht="11.25" x14ac:dyDescent="0.2">
      <c r="B9" s="98">
        <v>1</v>
      </c>
      <c r="C9" s="98"/>
      <c r="D9" s="98"/>
      <c r="E9" s="98"/>
      <c r="F9" s="99"/>
      <c r="G9" s="24">
        <v>2</v>
      </c>
      <c r="H9" s="23">
        <v>3</v>
      </c>
      <c r="I9" s="23">
        <v>4</v>
      </c>
      <c r="J9" s="23">
        <v>5</v>
      </c>
      <c r="K9" s="23" t="s">
        <v>17</v>
      </c>
      <c r="L9" s="23" t="s">
        <v>18</v>
      </c>
    </row>
    <row r="10" spans="2:12" x14ac:dyDescent="0.25">
      <c r="B10" s="100" t="s">
        <v>0</v>
      </c>
      <c r="C10" s="101"/>
      <c r="D10" s="101"/>
      <c r="E10" s="101"/>
      <c r="F10" s="102"/>
      <c r="G10" s="71">
        <f>SUM(G11:G12)</f>
        <v>323332.71999999997</v>
      </c>
      <c r="H10" s="71"/>
      <c r="I10" s="71">
        <v>1235806</v>
      </c>
      <c r="J10" s="71">
        <f>SUM(J11:J12)</f>
        <v>353624.48</v>
      </c>
      <c r="K10" s="71">
        <f>J10/G10*100</f>
        <v>109.36860333838159</v>
      </c>
      <c r="L10" s="71">
        <f>J10/I10*100</f>
        <v>28.614886155270327</v>
      </c>
    </row>
    <row r="11" spans="2:12" x14ac:dyDescent="0.25">
      <c r="B11" s="103" t="s">
        <v>43</v>
      </c>
      <c r="C11" s="95"/>
      <c r="D11" s="95"/>
      <c r="E11" s="95"/>
      <c r="F11" s="97"/>
      <c r="G11" s="72">
        <v>323332.71999999997</v>
      </c>
      <c r="H11" s="72"/>
      <c r="I11" s="72">
        <v>1216306</v>
      </c>
      <c r="J11" s="72">
        <v>353624.48</v>
      </c>
      <c r="K11" s="72">
        <f>J11/I11*100</f>
        <v>29.073644296747691</v>
      </c>
      <c r="L11" s="72">
        <f>J11/I11*100</f>
        <v>29.073644296747691</v>
      </c>
    </row>
    <row r="12" spans="2:12" x14ac:dyDescent="0.25">
      <c r="B12" s="96" t="s">
        <v>48</v>
      </c>
      <c r="C12" s="97"/>
      <c r="D12" s="97"/>
      <c r="E12" s="97"/>
      <c r="F12" s="97"/>
      <c r="G12" s="72">
        <v>0</v>
      </c>
      <c r="H12" s="72"/>
      <c r="I12" s="72">
        <v>0</v>
      </c>
      <c r="J12" s="72">
        <v>0</v>
      </c>
      <c r="K12" s="72"/>
      <c r="L12" s="72"/>
    </row>
    <row r="13" spans="2:12" x14ac:dyDescent="0.25">
      <c r="B13" s="18" t="s">
        <v>1</v>
      </c>
      <c r="C13" s="33"/>
      <c r="D13" s="33"/>
      <c r="E13" s="33"/>
      <c r="F13" s="33"/>
      <c r="G13" s="71">
        <f>SUM(G14:G15)</f>
        <v>286291.23000000004</v>
      </c>
      <c r="H13" s="71"/>
      <c r="I13" s="71">
        <f>SUM(I14:I15)</f>
        <v>1225843</v>
      </c>
      <c r="J13" s="71">
        <f>SUM(J14:J15)</f>
        <v>313225.40000000002</v>
      </c>
      <c r="K13" s="71">
        <f>J13/G13*100</f>
        <v>109.40796195538367</v>
      </c>
      <c r="L13" s="71">
        <f>J13/I13*100</f>
        <v>25.551836572872709</v>
      </c>
    </row>
    <row r="14" spans="2:12" x14ac:dyDescent="0.25">
      <c r="B14" s="94" t="s">
        <v>44</v>
      </c>
      <c r="C14" s="95"/>
      <c r="D14" s="95"/>
      <c r="E14" s="95"/>
      <c r="F14" s="95"/>
      <c r="G14" s="72">
        <v>280172.71000000002</v>
      </c>
      <c r="H14" s="72"/>
      <c r="I14" s="72">
        <v>862629</v>
      </c>
      <c r="J14" s="72">
        <v>310412.01</v>
      </c>
      <c r="K14" s="73">
        <f>J14/G14*100</f>
        <v>110.79309258921042</v>
      </c>
      <c r="L14" s="73">
        <f>J14/I14*100</f>
        <v>35.984416243831355</v>
      </c>
    </row>
    <row r="15" spans="2:12" x14ac:dyDescent="0.25">
      <c r="B15" s="96" t="s">
        <v>45</v>
      </c>
      <c r="C15" s="97"/>
      <c r="D15" s="97"/>
      <c r="E15" s="97"/>
      <c r="F15" s="97"/>
      <c r="G15" s="72">
        <v>6118.52</v>
      </c>
      <c r="H15" s="72"/>
      <c r="I15" s="72">
        <v>363214</v>
      </c>
      <c r="J15" s="72">
        <v>2813.39</v>
      </c>
      <c r="K15" s="73">
        <f>J15/G15*100</f>
        <v>45.981544556526735</v>
      </c>
      <c r="L15" s="73">
        <f>J15/I15*100</f>
        <v>0.77458192690810368</v>
      </c>
    </row>
    <row r="16" spans="2:12" x14ac:dyDescent="0.25">
      <c r="B16" s="111" t="s">
        <v>53</v>
      </c>
      <c r="C16" s="101"/>
      <c r="D16" s="101"/>
      <c r="E16" s="101"/>
      <c r="F16" s="101"/>
      <c r="G16" s="71">
        <f>G10-G13</f>
        <v>37041.489999999932</v>
      </c>
      <c r="H16" s="71">
        <f t="shared" ref="H16:I16" si="0">H10-H13</f>
        <v>0</v>
      </c>
      <c r="I16" s="71">
        <f t="shared" si="0"/>
        <v>9963</v>
      </c>
      <c r="J16" s="71">
        <f>J10-J13</f>
        <v>40399.079999999958</v>
      </c>
      <c r="K16" s="74">
        <f>J16/G16*100</f>
        <v>109.06440318680492</v>
      </c>
      <c r="L16" s="74">
        <f>J16/I16*100</f>
        <v>405.49111713339317</v>
      </c>
    </row>
    <row r="17" spans="1:43" ht="18" x14ac:dyDescent="0.25">
      <c r="B17" s="2"/>
      <c r="C17" s="14"/>
      <c r="D17" s="14"/>
      <c r="E17" s="14"/>
      <c r="F17" s="14"/>
      <c r="G17" s="14"/>
      <c r="H17" s="14"/>
      <c r="I17" s="15"/>
      <c r="J17" s="15"/>
      <c r="K17" s="15"/>
      <c r="L17" s="15"/>
    </row>
    <row r="18" spans="1:43" ht="18" customHeight="1" x14ac:dyDescent="0.25">
      <c r="B18" s="104" t="s">
        <v>54</v>
      </c>
      <c r="C18" s="104"/>
      <c r="D18" s="104"/>
      <c r="E18" s="104"/>
      <c r="F18" s="104"/>
      <c r="G18" s="14"/>
      <c r="H18" s="14"/>
      <c r="I18" s="15"/>
      <c r="J18" s="15"/>
      <c r="K18" s="15"/>
      <c r="L18" s="15"/>
    </row>
    <row r="19" spans="1:43" ht="25.5" x14ac:dyDescent="0.25">
      <c r="B19" s="105" t="s">
        <v>6</v>
      </c>
      <c r="C19" s="106"/>
      <c r="D19" s="106"/>
      <c r="E19" s="106"/>
      <c r="F19" s="107"/>
      <c r="G19" s="22" t="s">
        <v>52</v>
      </c>
      <c r="H19" s="1" t="s">
        <v>42</v>
      </c>
      <c r="I19" s="1" t="s">
        <v>183</v>
      </c>
      <c r="J19" s="22" t="s">
        <v>184</v>
      </c>
      <c r="K19" s="1" t="s">
        <v>15</v>
      </c>
      <c r="L19" s="1" t="s">
        <v>41</v>
      </c>
    </row>
    <row r="20" spans="1:43" s="25" customFormat="1" x14ac:dyDescent="0.25">
      <c r="B20" s="98">
        <v>1</v>
      </c>
      <c r="C20" s="98"/>
      <c r="D20" s="98"/>
      <c r="E20" s="98"/>
      <c r="F20" s="99"/>
      <c r="G20" s="24">
        <v>2</v>
      </c>
      <c r="H20" s="23">
        <v>3</v>
      </c>
      <c r="I20" s="23">
        <v>4</v>
      </c>
      <c r="J20" s="23">
        <v>5</v>
      </c>
      <c r="K20" s="23" t="s">
        <v>17</v>
      </c>
      <c r="L20" s="23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5"/>
      <c r="B21" s="103" t="s">
        <v>46</v>
      </c>
      <c r="C21" s="116"/>
      <c r="D21" s="116"/>
      <c r="E21" s="116"/>
      <c r="F21" s="117"/>
      <c r="G21" s="16">
        <v>0</v>
      </c>
      <c r="H21" s="16"/>
      <c r="I21" s="16">
        <v>0</v>
      </c>
      <c r="J21" s="16">
        <v>0</v>
      </c>
      <c r="K21" s="16"/>
      <c r="L21" s="16"/>
    </row>
    <row r="22" spans="1:43" x14ac:dyDescent="0.25">
      <c r="A22" s="25"/>
      <c r="B22" s="103" t="s">
        <v>47</v>
      </c>
      <c r="C22" s="95"/>
      <c r="D22" s="95"/>
      <c r="E22" s="95"/>
      <c r="F22" s="95"/>
      <c r="G22" s="72">
        <v>620.20000000000005</v>
      </c>
      <c r="H22" s="72"/>
      <c r="I22" s="72">
        <v>0</v>
      </c>
      <c r="J22" s="72">
        <v>0</v>
      </c>
      <c r="K22" s="72">
        <f>J22/G22*100</f>
        <v>0</v>
      </c>
      <c r="L22" s="72" t="e">
        <f>J22/I22*100</f>
        <v>#DIV/0!</v>
      </c>
    </row>
    <row r="23" spans="1:43" s="35" customFormat="1" ht="15" customHeight="1" x14ac:dyDescent="0.25">
      <c r="A23" s="25"/>
      <c r="B23" s="113" t="s">
        <v>49</v>
      </c>
      <c r="C23" s="114"/>
      <c r="D23" s="114"/>
      <c r="E23" s="114"/>
      <c r="F23" s="115"/>
      <c r="G23" s="71">
        <f>G21-G22</f>
        <v>-620.20000000000005</v>
      </c>
      <c r="H23" s="71">
        <f t="shared" ref="H23:J23" si="1">H21-H22</f>
        <v>0</v>
      </c>
      <c r="I23" s="71">
        <f t="shared" si="1"/>
        <v>0</v>
      </c>
      <c r="J23" s="71">
        <f t="shared" si="1"/>
        <v>0</v>
      </c>
      <c r="K23" s="71">
        <f>J23/G23*100</f>
        <v>0</v>
      </c>
      <c r="L23" s="71" t="e">
        <f>J23/I23*100</f>
        <v>#DIV/0!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ht="15" customHeight="1" x14ac:dyDescent="0.25">
      <c r="A24" s="25"/>
      <c r="B24" s="113" t="s">
        <v>55</v>
      </c>
      <c r="C24" s="114"/>
      <c r="D24" s="114"/>
      <c r="E24" s="114"/>
      <c r="F24" s="115"/>
      <c r="G24" s="71">
        <v>-30666.720000000001</v>
      </c>
      <c r="H24" s="71"/>
      <c r="I24" s="71">
        <v>-9963</v>
      </c>
      <c r="J24" s="71">
        <v>0</v>
      </c>
      <c r="K24" s="71">
        <f>J24/G24*100</f>
        <v>0</v>
      </c>
      <c r="L24" s="7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5"/>
      <c r="B25" s="111" t="s">
        <v>56</v>
      </c>
      <c r="C25" s="101"/>
      <c r="D25" s="101"/>
      <c r="E25" s="101"/>
      <c r="F25" s="101"/>
      <c r="G25" s="71">
        <v>5754.57</v>
      </c>
      <c r="H25" s="71"/>
      <c r="I25" s="71">
        <v>0</v>
      </c>
      <c r="J25" s="71">
        <f>J16</f>
        <v>40399.079999999958</v>
      </c>
      <c r="K25" s="71">
        <f>J25/G25*100</f>
        <v>702.03473065754633</v>
      </c>
      <c r="L25" s="71"/>
    </row>
    <row r="26" spans="1:43" ht="15.75" x14ac:dyDescent="0.25">
      <c r="B26" s="11"/>
      <c r="C26" s="12"/>
      <c r="D26" s="12"/>
      <c r="E26" s="12"/>
      <c r="F26" s="12"/>
      <c r="G26" s="13"/>
      <c r="H26" s="13"/>
      <c r="I26" s="13"/>
      <c r="J26" s="13"/>
      <c r="K26" s="13"/>
    </row>
    <row r="27" spans="1:43" ht="15.75" x14ac:dyDescent="0.25">
      <c r="B27" s="112" t="s">
        <v>61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43" ht="15.75" x14ac:dyDescent="0.25">
      <c r="B28" s="11"/>
      <c r="C28" s="12"/>
      <c r="D28" s="12"/>
      <c r="E28" s="12"/>
      <c r="F28" s="12"/>
      <c r="G28" s="13"/>
      <c r="H28" s="13"/>
      <c r="I28" s="13"/>
      <c r="J28" s="13"/>
      <c r="K28" s="13"/>
    </row>
    <row r="29" spans="1:43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</row>
    <row r="30" spans="1:43" ht="15" customHeight="1" x14ac:dyDescent="0.25">
      <c r="B30" s="110" t="s">
        <v>185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</row>
    <row r="31" spans="1:43" ht="18" customHeight="1" x14ac:dyDescent="0.25">
      <c r="B31" s="110" t="s">
        <v>186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43" ht="15" customHeight="1" x14ac:dyDescent="0.25">
      <c r="B32" s="110" t="s">
        <v>187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2:12" ht="53.25" customHeight="1" x14ac:dyDescent="0.25">
      <c r="B33" s="110" t="s">
        <v>188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</row>
    <row r="34" spans="2:12" ht="17.25" customHeight="1" x14ac:dyDescent="0.25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</row>
    <row r="35" spans="2:12" ht="15" customHeight="1" x14ac:dyDescent="0.25">
      <c r="B35" s="109" t="s">
        <v>189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</row>
    <row r="36" spans="2:12" x14ac:dyDescent="0.25"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</row>
  </sheetData>
  <mergeCells count="28">
    <mergeCell ref="B18:F18"/>
    <mergeCell ref="B35:L36"/>
    <mergeCell ref="U29:AE30"/>
    <mergeCell ref="B33:L34"/>
    <mergeCell ref="B16:F16"/>
    <mergeCell ref="B25:F25"/>
    <mergeCell ref="B27:L27"/>
    <mergeCell ref="B30:L30"/>
    <mergeCell ref="B31:L31"/>
    <mergeCell ref="B32:L32"/>
    <mergeCell ref="B24:F24"/>
    <mergeCell ref="B19:F19"/>
    <mergeCell ref="B20:F20"/>
    <mergeCell ref="B22:F22"/>
    <mergeCell ref="B23:F23"/>
    <mergeCell ref="B21:F21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  <mergeCell ref="B4:D4"/>
  </mergeCells>
  <pageMargins left="0.7" right="0.7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93"/>
  <sheetViews>
    <sheetView workbookViewId="0">
      <selection activeCell="J8" sqref="J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3.7109375" customWidth="1"/>
    <col min="7" max="7" width="24.28515625" bestFit="1" customWidth="1"/>
    <col min="8" max="8" width="25.28515625" hidden="1" customWidth="1"/>
    <col min="9" max="9" width="19.42578125" bestFit="1" customWidth="1"/>
    <col min="10" max="10" width="24.28515625" bestFit="1" customWidth="1"/>
    <col min="11" max="12" width="9.42578125" bestFit="1" customWidth="1"/>
    <col min="15" max="15" width="10.140625" bestFit="1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93" t="s">
        <v>11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93" t="s">
        <v>57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93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18" t="s">
        <v>6</v>
      </c>
      <c r="C8" s="119"/>
      <c r="D8" s="119"/>
      <c r="E8" s="119"/>
      <c r="F8" s="120"/>
      <c r="G8" s="36" t="s">
        <v>52</v>
      </c>
      <c r="H8" s="36" t="s">
        <v>42</v>
      </c>
      <c r="I8" s="36" t="s">
        <v>183</v>
      </c>
      <c r="J8" s="36" t="s">
        <v>184</v>
      </c>
      <c r="K8" s="36" t="s">
        <v>15</v>
      </c>
      <c r="L8" s="36" t="s">
        <v>41</v>
      </c>
    </row>
    <row r="9" spans="2:12" ht="16.5" customHeight="1" x14ac:dyDescent="0.25">
      <c r="B9" s="118">
        <v>1</v>
      </c>
      <c r="C9" s="119"/>
      <c r="D9" s="119"/>
      <c r="E9" s="119"/>
      <c r="F9" s="120"/>
      <c r="G9" s="36">
        <v>2</v>
      </c>
      <c r="H9" s="36">
        <v>3</v>
      </c>
      <c r="I9" s="36">
        <v>4</v>
      </c>
      <c r="J9" s="36">
        <v>5</v>
      </c>
      <c r="K9" s="36" t="s">
        <v>17</v>
      </c>
      <c r="L9" s="36" t="s">
        <v>18</v>
      </c>
    </row>
    <row r="10" spans="2:12" x14ac:dyDescent="0.25">
      <c r="B10" s="5"/>
      <c r="C10" s="5"/>
      <c r="D10" s="5"/>
      <c r="E10" s="5"/>
      <c r="F10" s="5" t="s">
        <v>19</v>
      </c>
      <c r="G10" s="58">
        <f>G11</f>
        <v>323332.71999999997</v>
      </c>
      <c r="H10" s="58"/>
      <c r="I10" s="58">
        <f>I11</f>
        <v>1216306</v>
      </c>
      <c r="J10" s="66">
        <f>J11</f>
        <v>353624.48</v>
      </c>
      <c r="K10" s="59">
        <f>J10/G10*100</f>
        <v>109.36860333838159</v>
      </c>
      <c r="L10" s="59">
        <f>J10/I10*100</f>
        <v>29.073644296747691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58">
        <f>G12+G18+G20+G27+G32</f>
        <v>323332.71999999997</v>
      </c>
      <c r="H11" s="58"/>
      <c r="I11" s="58">
        <f>I12+I18+I20+I27+I32</f>
        <v>1216306</v>
      </c>
      <c r="J11" s="66">
        <f>J12+J18+J20+J27+J32</f>
        <v>353624.48</v>
      </c>
      <c r="K11" s="59">
        <f t="shared" ref="K11:K33" si="0">J11/G11*100</f>
        <v>109.36860333838159</v>
      </c>
      <c r="L11" s="59">
        <f t="shared" ref="L11:L33" si="1">J11/I11*100</f>
        <v>29.073644296747691</v>
      </c>
    </row>
    <row r="12" spans="2:12" ht="25.5" x14ac:dyDescent="0.25">
      <c r="B12" s="5"/>
      <c r="C12" s="9">
        <v>63</v>
      </c>
      <c r="D12" s="9"/>
      <c r="E12" s="9"/>
      <c r="F12" s="9" t="s">
        <v>20</v>
      </c>
      <c r="G12" s="55">
        <f>G13+G16</f>
        <v>29324.98</v>
      </c>
      <c r="H12" s="55"/>
      <c r="I12" s="55">
        <f>I13+I16</f>
        <v>428862</v>
      </c>
      <c r="J12" s="65">
        <f>J13</f>
        <v>36649.599999999999</v>
      </c>
      <c r="K12" s="57">
        <f t="shared" si="0"/>
        <v>124.97740833923842</v>
      </c>
      <c r="L12" s="57">
        <f t="shared" si="1"/>
        <v>8.5457792949713429</v>
      </c>
    </row>
    <row r="13" spans="2:12" ht="25.5" x14ac:dyDescent="0.25">
      <c r="B13" s="5"/>
      <c r="C13" s="9"/>
      <c r="D13" s="9">
        <v>636</v>
      </c>
      <c r="E13" s="9"/>
      <c r="F13" s="9" t="s">
        <v>140</v>
      </c>
      <c r="G13" s="55">
        <v>27748.98</v>
      </c>
      <c r="H13" s="55"/>
      <c r="I13" s="55">
        <f>I14+I15</f>
        <v>428862</v>
      </c>
      <c r="J13" s="65">
        <f>J14</f>
        <v>36649.599999999999</v>
      </c>
      <c r="K13" s="57">
        <f t="shared" si="0"/>
        <v>132.07548529711724</v>
      </c>
      <c r="L13" s="57">
        <f t="shared" si="1"/>
        <v>8.5457792949713429</v>
      </c>
    </row>
    <row r="14" spans="2:12" s="62" customFormat="1" ht="25.5" x14ac:dyDescent="0.25">
      <c r="B14" s="26"/>
      <c r="C14" s="26"/>
      <c r="D14" s="26"/>
      <c r="E14" s="26">
        <v>6361</v>
      </c>
      <c r="F14" s="26" t="s">
        <v>124</v>
      </c>
      <c r="G14" s="56">
        <v>27748.98</v>
      </c>
      <c r="H14" s="56"/>
      <c r="I14" s="56">
        <v>91862</v>
      </c>
      <c r="J14" s="68">
        <v>36649.599999999999</v>
      </c>
      <c r="K14" s="57">
        <f t="shared" si="0"/>
        <v>132.07548529711724</v>
      </c>
      <c r="L14" s="57">
        <f t="shared" si="1"/>
        <v>39.896366288563279</v>
      </c>
    </row>
    <row r="15" spans="2:12" s="62" customFormat="1" ht="25.5" x14ac:dyDescent="0.25">
      <c r="B15" s="26"/>
      <c r="C15" s="26"/>
      <c r="D15" s="26"/>
      <c r="E15" s="26">
        <v>6362</v>
      </c>
      <c r="F15" s="26" t="s">
        <v>200</v>
      </c>
      <c r="G15" s="56">
        <v>0</v>
      </c>
      <c r="H15" s="56"/>
      <c r="I15" s="56">
        <v>337000</v>
      </c>
      <c r="J15" s="68">
        <v>0</v>
      </c>
      <c r="K15" s="84" t="e">
        <f t="shared" si="0"/>
        <v>#DIV/0!</v>
      </c>
      <c r="L15" s="57">
        <f t="shared" si="1"/>
        <v>0</v>
      </c>
    </row>
    <row r="16" spans="2:12" s="62" customFormat="1" x14ac:dyDescent="0.25">
      <c r="B16" s="26"/>
      <c r="C16" s="26"/>
      <c r="D16" s="26">
        <v>638</v>
      </c>
      <c r="E16" s="26"/>
      <c r="F16" s="26" t="s">
        <v>138</v>
      </c>
      <c r="G16" s="56">
        <f>G17</f>
        <v>1576</v>
      </c>
      <c r="H16" s="56"/>
      <c r="I16" s="56">
        <f>I17</f>
        <v>0</v>
      </c>
      <c r="J16" s="68">
        <f>J17</f>
        <v>0</v>
      </c>
      <c r="K16" s="57">
        <f t="shared" si="0"/>
        <v>0</v>
      </c>
      <c r="L16" s="84" t="e">
        <f t="shared" si="1"/>
        <v>#DIV/0!</v>
      </c>
    </row>
    <row r="17" spans="2:12" s="62" customFormat="1" ht="25.5" x14ac:dyDescent="0.25">
      <c r="B17" s="26"/>
      <c r="C17" s="26"/>
      <c r="D17" s="26"/>
      <c r="E17" s="26">
        <v>6381</v>
      </c>
      <c r="F17" s="26" t="s">
        <v>139</v>
      </c>
      <c r="G17" s="56">
        <v>1576</v>
      </c>
      <c r="H17" s="56"/>
      <c r="I17" s="56">
        <v>0</v>
      </c>
      <c r="J17" s="68">
        <v>0</v>
      </c>
      <c r="K17" s="57">
        <f t="shared" si="0"/>
        <v>0</v>
      </c>
      <c r="L17" s="84" t="e">
        <f t="shared" si="1"/>
        <v>#DIV/0!</v>
      </c>
    </row>
    <row r="18" spans="2:12" s="62" customFormat="1" ht="25.5" x14ac:dyDescent="0.25">
      <c r="B18" s="26"/>
      <c r="C18" s="26">
        <v>65</v>
      </c>
      <c r="D18" s="26"/>
      <c r="E18" s="26"/>
      <c r="F18" s="26" t="s">
        <v>125</v>
      </c>
      <c r="G18" s="56">
        <f>G19</f>
        <v>1341</v>
      </c>
      <c r="H18" s="56"/>
      <c r="I18" s="56">
        <f>I19</f>
        <v>6000</v>
      </c>
      <c r="J18" s="68">
        <f>J19</f>
        <v>2118.6</v>
      </c>
      <c r="K18" s="57">
        <f t="shared" si="0"/>
        <v>157.98657718120805</v>
      </c>
      <c r="L18" s="57">
        <f t="shared" si="1"/>
        <v>35.309999999999995</v>
      </c>
    </row>
    <row r="19" spans="2:12" x14ac:dyDescent="0.25">
      <c r="B19" s="6"/>
      <c r="C19" s="6"/>
      <c r="D19" s="7"/>
      <c r="E19" s="7">
        <v>6526</v>
      </c>
      <c r="F19" s="7" t="s">
        <v>126</v>
      </c>
      <c r="G19" s="55">
        <v>1341</v>
      </c>
      <c r="H19" s="55"/>
      <c r="I19" s="55">
        <v>6000</v>
      </c>
      <c r="J19" s="65">
        <v>2118.6</v>
      </c>
      <c r="K19" s="57">
        <f t="shared" si="0"/>
        <v>157.98657718120805</v>
      </c>
      <c r="L19" s="57">
        <f t="shared" si="1"/>
        <v>35.309999999999995</v>
      </c>
    </row>
    <row r="20" spans="2:12" ht="25.5" x14ac:dyDescent="0.25">
      <c r="B20" s="6"/>
      <c r="C20" s="6">
        <v>66</v>
      </c>
      <c r="D20" s="7"/>
      <c r="E20" s="7"/>
      <c r="F20" s="9" t="s">
        <v>21</v>
      </c>
      <c r="G20" s="55">
        <f>G21+G24</f>
        <v>10604.51</v>
      </c>
      <c r="H20" s="55"/>
      <c r="I20" s="55">
        <f>I21</f>
        <v>16000</v>
      </c>
      <c r="J20" s="65">
        <f>J21</f>
        <v>6371.8099999999995</v>
      </c>
      <c r="K20" s="57">
        <f t="shared" si="0"/>
        <v>60.085850265594544</v>
      </c>
      <c r="L20" s="57">
        <f t="shared" si="1"/>
        <v>39.823812499999995</v>
      </c>
    </row>
    <row r="21" spans="2:12" ht="25.5" x14ac:dyDescent="0.25">
      <c r="B21" s="6"/>
      <c r="C21" s="21"/>
      <c r="D21" s="7">
        <v>661</v>
      </c>
      <c r="E21" s="7"/>
      <c r="F21" s="9" t="s">
        <v>22</v>
      </c>
      <c r="G21" s="55">
        <f>G22+G23</f>
        <v>9104.51</v>
      </c>
      <c r="H21" s="55"/>
      <c r="I21" s="55">
        <f>I22+I23</f>
        <v>16000</v>
      </c>
      <c r="J21" s="65">
        <f>J22+J23</f>
        <v>6371.8099999999995</v>
      </c>
      <c r="K21" s="57">
        <f t="shared" si="0"/>
        <v>69.985205134598118</v>
      </c>
      <c r="L21" s="57">
        <f t="shared" si="1"/>
        <v>39.823812499999995</v>
      </c>
    </row>
    <row r="22" spans="2:12" x14ac:dyDescent="0.25">
      <c r="B22" s="6"/>
      <c r="C22" s="21"/>
      <c r="D22" s="7"/>
      <c r="E22" s="7">
        <v>6614</v>
      </c>
      <c r="F22" s="9" t="s">
        <v>23</v>
      </c>
      <c r="G22" s="55">
        <v>955.68</v>
      </c>
      <c r="H22" s="55"/>
      <c r="I22" s="55">
        <v>16000</v>
      </c>
      <c r="J22" s="65">
        <v>2672.81</v>
      </c>
      <c r="K22" s="57">
        <f t="shared" si="0"/>
        <v>279.67625146492549</v>
      </c>
      <c r="L22" s="57">
        <f t="shared" si="1"/>
        <v>16.7050625</v>
      </c>
    </row>
    <row r="23" spans="2:12" x14ac:dyDescent="0.25">
      <c r="B23" s="6"/>
      <c r="C23" s="6"/>
      <c r="D23" s="7"/>
      <c r="E23" s="7">
        <v>6615</v>
      </c>
      <c r="F23" s="9" t="s">
        <v>127</v>
      </c>
      <c r="G23" s="55">
        <v>8148.83</v>
      </c>
      <c r="H23" s="55"/>
      <c r="I23" s="55">
        <v>0</v>
      </c>
      <c r="J23" s="65">
        <v>3699</v>
      </c>
      <c r="K23" s="57">
        <f>J23/G23*100</f>
        <v>45.393019611404341</v>
      </c>
      <c r="L23" s="84" t="e">
        <f t="shared" si="1"/>
        <v>#DIV/0!</v>
      </c>
    </row>
    <row r="24" spans="2:12" ht="38.25" x14ac:dyDescent="0.25">
      <c r="B24" s="6"/>
      <c r="C24" s="6"/>
      <c r="D24" s="7">
        <v>663</v>
      </c>
      <c r="E24" s="7"/>
      <c r="F24" s="9" t="s">
        <v>136</v>
      </c>
      <c r="G24" s="55">
        <f>G25+G26</f>
        <v>1500</v>
      </c>
      <c r="H24" s="55"/>
      <c r="I24" s="55">
        <f>I25+I26</f>
        <v>0</v>
      </c>
      <c r="J24" s="65">
        <f>J25+J26</f>
        <v>0</v>
      </c>
      <c r="K24" s="57">
        <f t="shared" ref="K24:K26" si="2">J24/G24*100</f>
        <v>0</v>
      </c>
      <c r="L24" s="84" t="e">
        <f t="shared" si="1"/>
        <v>#DIV/0!</v>
      </c>
    </row>
    <row r="25" spans="2:12" x14ac:dyDescent="0.25">
      <c r="B25" s="6"/>
      <c r="C25" s="6"/>
      <c r="D25" s="7"/>
      <c r="E25" s="7">
        <v>6631</v>
      </c>
      <c r="F25" s="9" t="s">
        <v>137</v>
      </c>
      <c r="G25" s="55">
        <v>0</v>
      </c>
      <c r="H25" s="55"/>
      <c r="I25" s="55">
        <v>0</v>
      </c>
      <c r="J25" s="65">
        <v>0</v>
      </c>
      <c r="K25" s="84" t="e">
        <f t="shared" si="2"/>
        <v>#DIV/0!</v>
      </c>
      <c r="L25" s="84" t="e">
        <f t="shared" si="1"/>
        <v>#DIV/0!</v>
      </c>
    </row>
    <row r="26" spans="2:12" x14ac:dyDescent="0.25">
      <c r="B26" s="6"/>
      <c r="C26" s="6"/>
      <c r="D26" s="7"/>
      <c r="E26" s="7">
        <v>6632</v>
      </c>
      <c r="F26" s="9" t="s">
        <v>141</v>
      </c>
      <c r="G26" s="55">
        <v>1500</v>
      </c>
      <c r="H26" s="55"/>
      <c r="I26" s="55">
        <v>0</v>
      </c>
      <c r="J26" s="65">
        <v>0</v>
      </c>
      <c r="K26" s="57">
        <f t="shared" si="2"/>
        <v>0</v>
      </c>
      <c r="L26" s="84" t="e">
        <f t="shared" si="1"/>
        <v>#DIV/0!</v>
      </c>
    </row>
    <row r="27" spans="2:12" s="30" customFormat="1" ht="25.5" x14ac:dyDescent="0.25">
      <c r="B27" s="6"/>
      <c r="C27" s="6">
        <v>67</v>
      </c>
      <c r="D27" s="7"/>
      <c r="E27" s="7"/>
      <c r="F27" s="9" t="s">
        <v>128</v>
      </c>
      <c r="G27" s="55">
        <f>G28</f>
        <v>282062.23</v>
      </c>
      <c r="H27" s="55"/>
      <c r="I27" s="55">
        <f>I28</f>
        <v>765444</v>
      </c>
      <c r="J27" s="65">
        <f>J28</f>
        <v>308484.46999999997</v>
      </c>
      <c r="K27" s="57">
        <f t="shared" si="0"/>
        <v>109.36752148630464</v>
      </c>
      <c r="L27" s="57">
        <f t="shared" si="1"/>
        <v>40.301376717303938</v>
      </c>
    </row>
    <row r="28" spans="2:12" ht="25.5" x14ac:dyDescent="0.25">
      <c r="B28" s="6"/>
      <c r="C28" s="6" t="s">
        <v>129</v>
      </c>
      <c r="D28" s="7">
        <v>671</v>
      </c>
      <c r="E28" s="7"/>
      <c r="F28" s="26" t="s">
        <v>130</v>
      </c>
      <c r="G28" s="55">
        <f>G29+G30+G31</f>
        <v>282062.23</v>
      </c>
      <c r="H28" s="55"/>
      <c r="I28" s="55">
        <f>I29+I30+I31</f>
        <v>765444</v>
      </c>
      <c r="J28" s="65">
        <f>J29+J30+J31</f>
        <v>308484.46999999997</v>
      </c>
      <c r="K28" s="57">
        <f t="shared" si="0"/>
        <v>109.36752148630464</v>
      </c>
      <c r="L28" s="57">
        <f t="shared" si="1"/>
        <v>40.301376717303938</v>
      </c>
    </row>
    <row r="29" spans="2:12" ht="25.5" x14ac:dyDescent="0.25">
      <c r="B29" s="6"/>
      <c r="C29" s="6"/>
      <c r="D29" s="6" t="s">
        <v>129</v>
      </c>
      <c r="E29" s="6">
        <v>6711</v>
      </c>
      <c r="F29" s="26" t="s">
        <v>131</v>
      </c>
      <c r="G29" s="55">
        <v>273862.84999999998</v>
      </c>
      <c r="H29" s="55"/>
      <c r="I29" s="55">
        <v>759530</v>
      </c>
      <c r="J29" s="65">
        <v>301316.49</v>
      </c>
      <c r="K29" s="57">
        <f t="shared" si="0"/>
        <v>110.02459442746617</v>
      </c>
      <c r="L29" s="57">
        <f t="shared" si="1"/>
        <v>39.671440232775531</v>
      </c>
    </row>
    <row r="30" spans="2:12" ht="25.5" x14ac:dyDescent="0.25">
      <c r="B30" s="6"/>
      <c r="C30" s="6"/>
      <c r="D30" s="6"/>
      <c r="E30" s="6">
        <v>6712</v>
      </c>
      <c r="F30" s="26" t="s">
        <v>132</v>
      </c>
      <c r="G30" s="55">
        <v>7579.18</v>
      </c>
      <c r="H30" s="55"/>
      <c r="I30" s="55">
        <v>5914</v>
      </c>
      <c r="J30" s="65">
        <v>7167.98</v>
      </c>
      <c r="K30" s="57">
        <f t="shared" si="0"/>
        <v>94.574610973746488</v>
      </c>
      <c r="L30" s="57">
        <f t="shared" si="1"/>
        <v>121.20358471423739</v>
      </c>
    </row>
    <row r="31" spans="2:12" ht="25.5" x14ac:dyDescent="0.25">
      <c r="B31" s="6"/>
      <c r="C31" s="6"/>
      <c r="D31" s="6"/>
      <c r="E31" s="6">
        <v>6714</v>
      </c>
      <c r="F31" s="26" t="s">
        <v>133</v>
      </c>
      <c r="G31" s="55">
        <v>620.20000000000005</v>
      </c>
      <c r="H31" s="55"/>
      <c r="I31" s="55">
        <v>0</v>
      </c>
      <c r="J31" s="65">
        <v>0</v>
      </c>
      <c r="K31" s="57">
        <f t="shared" si="0"/>
        <v>0</v>
      </c>
      <c r="L31" s="84" t="e">
        <f t="shared" si="1"/>
        <v>#DIV/0!</v>
      </c>
    </row>
    <row r="32" spans="2:12" x14ac:dyDescent="0.25">
      <c r="B32" s="6"/>
      <c r="C32" s="6">
        <v>68</v>
      </c>
      <c r="D32" s="6"/>
      <c r="E32" s="6"/>
      <c r="F32" s="26" t="s">
        <v>134</v>
      </c>
      <c r="G32" s="55">
        <f>G33</f>
        <v>0</v>
      </c>
      <c r="H32" s="55"/>
      <c r="I32" s="55">
        <f>I33</f>
        <v>0</v>
      </c>
      <c r="J32" s="65">
        <f>J33</f>
        <v>0</v>
      </c>
      <c r="K32" s="84" t="e">
        <f t="shared" si="0"/>
        <v>#DIV/0!</v>
      </c>
      <c r="L32" s="84" t="e">
        <f t="shared" si="1"/>
        <v>#DIV/0!</v>
      </c>
    </row>
    <row r="33" spans="2:15" x14ac:dyDescent="0.25">
      <c r="B33" s="6"/>
      <c r="C33" s="6"/>
      <c r="D33" s="6"/>
      <c r="E33" s="6">
        <v>6831</v>
      </c>
      <c r="F33" s="26" t="s">
        <v>135</v>
      </c>
      <c r="G33" s="55">
        <v>0</v>
      </c>
      <c r="H33" s="55"/>
      <c r="I33" s="55">
        <v>0</v>
      </c>
      <c r="J33" s="65">
        <v>0</v>
      </c>
      <c r="K33" s="84" t="e">
        <f t="shared" si="0"/>
        <v>#DIV/0!</v>
      </c>
      <c r="L33" s="84" t="e">
        <f t="shared" si="1"/>
        <v>#DIV/0!</v>
      </c>
    </row>
    <row r="34" spans="2:15" ht="15.75" customHeight="1" x14ac:dyDescent="0.25"/>
    <row r="35" spans="2:15" ht="15.75" customHeight="1" x14ac:dyDescent="0.25">
      <c r="B35" s="2"/>
      <c r="C35" s="2"/>
      <c r="D35" s="2"/>
      <c r="E35" s="2"/>
      <c r="F35" s="2"/>
      <c r="G35" s="2"/>
      <c r="H35" s="2"/>
      <c r="I35" s="2"/>
      <c r="J35" s="3"/>
      <c r="K35" s="3"/>
      <c r="L35" s="3"/>
    </row>
    <row r="36" spans="2:15" ht="25.5" x14ac:dyDescent="0.25">
      <c r="B36" s="118" t="s">
        <v>6</v>
      </c>
      <c r="C36" s="119"/>
      <c r="D36" s="119"/>
      <c r="E36" s="119"/>
      <c r="F36" s="120"/>
      <c r="G36" s="36" t="s">
        <v>52</v>
      </c>
      <c r="H36" s="36" t="s">
        <v>42</v>
      </c>
      <c r="I36" s="36" t="s">
        <v>183</v>
      </c>
      <c r="J36" s="36" t="s">
        <v>184</v>
      </c>
      <c r="K36" s="36" t="s">
        <v>15</v>
      </c>
      <c r="L36" s="36" t="s">
        <v>41</v>
      </c>
    </row>
    <row r="37" spans="2:15" ht="12.75" customHeight="1" x14ac:dyDescent="0.25">
      <c r="B37" s="118">
        <v>1</v>
      </c>
      <c r="C37" s="119"/>
      <c r="D37" s="119"/>
      <c r="E37" s="119"/>
      <c r="F37" s="120"/>
      <c r="G37" s="36">
        <v>2</v>
      </c>
      <c r="H37" s="36">
        <v>3</v>
      </c>
      <c r="I37" s="36">
        <v>4</v>
      </c>
      <c r="J37" s="36">
        <v>5</v>
      </c>
      <c r="K37" s="36" t="s">
        <v>17</v>
      </c>
      <c r="L37" s="36" t="s">
        <v>18</v>
      </c>
    </row>
    <row r="38" spans="2:15" x14ac:dyDescent="0.25">
      <c r="B38" s="5"/>
      <c r="C38" s="5"/>
      <c r="D38" s="5"/>
      <c r="E38" s="5"/>
      <c r="F38" s="5" t="s">
        <v>7</v>
      </c>
      <c r="G38" s="58">
        <f>G39+G80</f>
        <v>286291.2300000001</v>
      </c>
      <c r="H38" s="58"/>
      <c r="I38" s="58">
        <f>I39+I80</f>
        <v>1225843</v>
      </c>
      <c r="J38" s="70">
        <f>J39+J80</f>
        <v>313225.39999999997</v>
      </c>
      <c r="K38" s="59">
        <f>J38/G38*100</f>
        <v>109.40796195538363</v>
      </c>
      <c r="L38" s="59">
        <f>J38/I38*100</f>
        <v>25.551836572872705</v>
      </c>
    </row>
    <row r="39" spans="2:15" x14ac:dyDescent="0.25">
      <c r="B39" s="5">
        <v>3</v>
      </c>
      <c r="C39" s="5"/>
      <c r="D39" s="5"/>
      <c r="E39" s="5"/>
      <c r="F39" s="5" t="s">
        <v>3</v>
      </c>
      <c r="G39" s="58">
        <f>G40+G48+G75</f>
        <v>280172.71000000008</v>
      </c>
      <c r="H39" s="58"/>
      <c r="I39" s="58">
        <f>I40+I48+I75</f>
        <v>862629</v>
      </c>
      <c r="J39" s="70">
        <f>J40+J48+J75</f>
        <v>310412.00999999995</v>
      </c>
      <c r="K39" s="59">
        <f t="shared" ref="K39:K93" si="3">J39/G39*100</f>
        <v>110.79309258921037</v>
      </c>
      <c r="L39" s="59">
        <f t="shared" ref="L39:L93" si="4">J39/I39*100</f>
        <v>35.984416243831355</v>
      </c>
    </row>
    <row r="40" spans="2:15" x14ac:dyDescent="0.25">
      <c r="B40" s="5"/>
      <c r="C40" s="9">
        <v>31</v>
      </c>
      <c r="D40" s="9"/>
      <c r="E40" s="9"/>
      <c r="F40" s="9" t="s">
        <v>4</v>
      </c>
      <c r="G40" s="55">
        <f>G41+G44+G46</f>
        <v>212511.83000000002</v>
      </c>
      <c r="H40" s="55"/>
      <c r="I40" s="55">
        <f>I41+I44+I46</f>
        <v>595190</v>
      </c>
      <c r="J40" s="69">
        <f>J41+J44+J46</f>
        <v>236440.95999999996</v>
      </c>
      <c r="K40" s="57">
        <f t="shared" si="3"/>
        <v>111.26014020019494</v>
      </c>
      <c r="L40" s="57">
        <f t="shared" si="4"/>
        <v>39.725291083519544</v>
      </c>
      <c r="O40" s="75"/>
    </row>
    <row r="41" spans="2:15" x14ac:dyDescent="0.25">
      <c r="B41" s="6"/>
      <c r="C41" s="6"/>
      <c r="D41" s="6">
        <v>311</v>
      </c>
      <c r="E41" s="6"/>
      <c r="F41" s="6" t="s">
        <v>24</v>
      </c>
      <c r="G41" s="55">
        <f>G42+G43</f>
        <v>167581.15</v>
      </c>
      <c r="H41" s="55"/>
      <c r="I41" s="55">
        <f>I42+I43</f>
        <v>455090</v>
      </c>
      <c r="J41" s="69">
        <f>J42+J43</f>
        <v>179559.59999999998</v>
      </c>
      <c r="K41" s="57">
        <f t="shared" si="3"/>
        <v>107.14785045931478</v>
      </c>
      <c r="L41" s="57">
        <f t="shared" si="4"/>
        <v>39.455843899008983</v>
      </c>
    </row>
    <row r="42" spans="2:15" x14ac:dyDescent="0.25">
      <c r="B42" s="6"/>
      <c r="C42" s="6"/>
      <c r="D42" s="6"/>
      <c r="E42" s="6">
        <v>3111</v>
      </c>
      <c r="F42" s="6" t="s">
        <v>25</v>
      </c>
      <c r="G42" s="55">
        <v>166888.4</v>
      </c>
      <c r="H42" s="55"/>
      <c r="I42" s="55">
        <v>452590</v>
      </c>
      <c r="J42" s="69">
        <v>178703.3</v>
      </c>
      <c r="K42" s="57">
        <f t="shared" si="3"/>
        <v>107.07952140472314</v>
      </c>
      <c r="L42" s="57">
        <f t="shared" si="4"/>
        <v>39.484588700589931</v>
      </c>
    </row>
    <row r="43" spans="2:15" x14ac:dyDescent="0.25">
      <c r="B43" s="6"/>
      <c r="C43" s="6"/>
      <c r="D43" s="6"/>
      <c r="E43" s="6">
        <v>3113</v>
      </c>
      <c r="F43" s="6" t="s">
        <v>142</v>
      </c>
      <c r="G43" s="55">
        <v>692.75</v>
      </c>
      <c r="H43" s="55"/>
      <c r="I43" s="55">
        <v>2500</v>
      </c>
      <c r="J43" s="69">
        <v>856.3</v>
      </c>
      <c r="K43" s="57">
        <f t="shared" si="3"/>
        <v>123.60880548538434</v>
      </c>
      <c r="L43" s="57">
        <f t="shared" si="4"/>
        <v>34.252000000000002</v>
      </c>
    </row>
    <row r="44" spans="2:15" x14ac:dyDescent="0.25">
      <c r="B44" s="6"/>
      <c r="C44" s="6"/>
      <c r="D44" s="6">
        <v>312</v>
      </c>
      <c r="E44" s="6"/>
      <c r="F44" s="6" t="s">
        <v>143</v>
      </c>
      <c r="G44" s="55">
        <f>G45</f>
        <v>17315.54</v>
      </c>
      <c r="H44" s="55"/>
      <c r="I44" s="55">
        <f>I45</f>
        <v>65200</v>
      </c>
      <c r="J44" s="69">
        <f>J45</f>
        <v>27219.97</v>
      </c>
      <c r="K44" s="57">
        <f t="shared" si="3"/>
        <v>157.19965995862674</v>
      </c>
      <c r="L44" s="57">
        <f t="shared" si="4"/>
        <v>41.748420245398776</v>
      </c>
    </row>
    <row r="45" spans="2:15" x14ac:dyDescent="0.25">
      <c r="B45" s="6"/>
      <c r="C45" s="6"/>
      <c r="D45" s="6"/>
      <c r="E45" s="6">
        <v>3121</v>
      </c>
      <c r="F45" s="6" t="s">
        <v>143</v>
      </c>
      <c r="G45" s="55">
        <v>17315.54</v>
      </c>
      <c r="H45" s="55"/>
      <c r="I45" s="55">
        <v>65200</v>
      </c>
      <c r="J45" s="69">
        <f>27219.97</f>
        <v>27219.97</v>
      </c>
      <c r="K45" s="57">
        <f t="shared" si="3"/>
        <v>157.19965995862674</v>
      </c>
      <c r="L45" s="57">
        <f t="shared" si="4"/>
        <v>41.748420245398776</v>
      </c>
    </row>
    <row r="46" spans="2:15" x14ac:dyDescent="0.25">
      <c r="B46" s="6"/>
      <c r="C46" s="6"/>
      <c r="D46" s="6">
        <v>313</v>
      </c>
      <c r="E46" s="6"/>
      <c r="F46" s="6" t="s">
        <v>144</v>
      </c>
      <c r="G46" s="55">
        <f>G47</f>
        <v>27615.14</v>
      </c>
      <c r="H46" s="55"/>
      <c r="I46" s="55">
        <f>I47</f>
        <v>74900</v>
      </c>
      <c r="J46" s="69">
        <f>J47</f>
        <v>29661.39</v>
      </c>
      <c r="K46" s="57">
        <f t="shared" si="3"/>
        <v>107.40988457780769</v>
      </c>
      <c r="L46" s="57">
        <f t="shared" si="4"/>
        <v>39.601321762349798</v>
      </c>
    </row>
    <row r="47" spans="2:15" x14ac:dyDescent="0.25">
      <c r="B47" s="6"/>
      <c r="C47" s="6"/>
      <c r="D47" s="6"/>
      <c r="E47" s="6">
        <v>3132</v>
      </c>
      <c r="F47" s="6" t="s">
        <v>145</v>
      </c>
      <c r="G47" s="55">
        <v>27615.14</v>
      </c>
      <c r="H47" s="55"/>
      <c r="I47" s="55">
        <v>74900</v>
      </c>
      <c r="J47" s="69">
        <v>29661.39</v>
      </c>
      <c r="K47" s="57">
        <f t="shared" si="3"/>
        <v>107.40988457780769</v>
      </c>
      <c r="L47" s="57">
        <f t="shared" si="4"/>
        <v>39.601321762349798</v>
      </c>
    </row>
    <row r="48" spans="2:15" x14ac:dyDescent="0.25">
      <c r="B48" s="6"/>
      <c r="C48" s="6">
        <v>32</v>
      </c>
      <c r="D48" s="7"/>
      <c r="E48" s="7"/>
      <c r="F48" s="6" t="s">
        <v>12</v>
      </c>
      <c r="G48" s="55">
        <f>G49+G53+G58+G68+G70</f>
        <v>67543.100000000006</v>
      </c>
      <c r="H48" s="55"/>
      <c r="I48" s="55">
        <f>I49+I53+I58+I68+I70</f>
        <v>267179</v>
      </c>
      <c r="J48" s="69">
        <f>J49+J53+J58+J68+J70</f>
        <v>73899.31</v>
      </c>
      <c r="K48" s="57">
        <f t="shared" si="3"/>
        <v>109.4105985659527</v>
      </c>
      <c r="L48" s="57">
        <f t="shared" si="4"/>
        <v>27.659101201816011</v>
      </c>
    </row>
    <row r="49" spans="2:12" x14ac:dyDescent="0.25">
      <c r="B49" s="6"/>
      <c r="C49" s="6"/>
      <c r="D49" s="6">
        <v>321</v>
      </c>
      <c r="E49" s="6"/>
      <c r="F49" s="6" t="s">
        <v>26</v>
      </c>
      <c r="G49" s="55">
        <f>G50+G51+G52</f>
        <v>8817.66</v>
      </c>
      <c r="H49" s="55"/>
      <c r="I49" s="55">
        <f>I50+I51+I52</f>
        <v>25436</v>
      </c>
      <c r="J49" s="69">
        <f>J50+J51+J52</f>
        <v>9139.6</v>
      </c>
      <c r="K49" s="57">
        <f t="shared" si="3"/>
        <v>103.65108203310176</v>
      </c>
      <c r="L49" s="57">
        <f t="shared" si="4"/>
        <v>35.9317502752005</v>
      </c>
    </row>
    <row r="50" spans="2:12" x14ac:dyDescent="0.25">
      <c r="B50" s="6"/>
      <c r="C50" s="21"/>
      <c r="D50" s="6"/>
      <c r="E50" s="6">
        <v>3211</v>
      </c>
      <c r="F50" s="26" t="s">
        <v>27</v>
      </c>
      <c r="G50" s="55">
        <v>3463.23</v>
      </c>
      <c r="H50" s="55"/>
      <c r="I50" s="55">
        <v>8030</v>
      </c>
      <c r="J50" s="69">
        <v>3611.63</v>
      </c>
      <c r="K50" s="57">
        <f t="shared" si="3"/>
        <v>104.28501716605597</v>
      </c>
      <c r="L50" s="57">
        <f t="shared" si="4"/>
        <v>44.976712328767128</v>
      </c>
    </row>
    <row r="51" spans="2:12" x14ac:dyDescent="0.25">
      <c r="B51" s="6"/>
      <c r="C51" s="21"/>
      <c r="D51" s="7"/>
      <c r="E51" s="6">
        <v>3212</v>
      </c>
      <c r="F51" s="6" t="s">
        <v>146</v>
      </c>
      <c r="G51" s="55">
        <v>4876.34</v>
      </c>
      <c r="H51" s="55"/>
      <c r="I51" s="55">
        <v>15656</v>
      </c>
      <c r="J51" s="69">
        <v>5194.97</v>
      </c>
      <c r="K51" s="57">
        <f t="shared" si="3"/>
        <v>106.53420393163726</v>
      </c>
      <c r="L51" s="57">
        <f t="shared" si="4"/>
        <v>33.181974961676033</v>
      </c>
    </row>
    <row r="52" spans="2:12" x14ac:dyDescent="0.25">
      <c r="B52" s="6"/>
      <c r="C52" s="6"/>
      <c r="D52" s="6"/>
      <c r="E52" s="6">
        <v>3213</v>
      </c>
      <c r="F52" s="6" t="s">
        <v>147</v>
      </c>
      <c r="G52" s="55">
        <v>478.09</v>
      </c>
      <c r="H52" s="55"/>
      <c r="I52" s="55">
        <v>1750</v>
      </c>
      <c r="J52" s="69">
        <v>333</v>
      </c>
      <c r="K52" s="57">
        <f t="shared" si="3"/>
        <v>69.652157543558744</v>
      </c>
      <c r="L52" s="57">
        <f t="shared" si="4"/>
        <v>19.028571428571428</v>
      </c>
    </row>
    <row r="53" spans="2:12" x14ac:dyDescent="0.25">
      <c r="B53" s="6"/>
      <c r="C53" s="6"/>
      <c r="D53" s="6">
        <v>322</v>
      </c>
      <c r="E53" s="6"/>
      <c r="F53" s="6" t="s">
        <v>148</v>
      </c>
      <c r="G53" s="55">
        <f>G54+G55+G56+G57</f>
        <v>25462.190000000002</v>
      </c>
      <c r="H53" s="55"/>
      <c r="I53" s="55">
        <f>I54+I55+I56+I57</f>
        <v>51720</v>
      </c>
      <c r="J53" s="69">
        <f>J54+J55+J56+J57</f>
        <v>17616.36</v>
      </c>
      <c r="K53" s="57">
        <f t="shared" si="3"/>
        <v>69.186350427830433</v>
      </c>
      <c r="L53" s="57">
        <f t="shared" si="4"/>
        <v>34.061020881670537</v>
      </c>
    </row>
    <row r="54" spans="2:12" x14ac:dyDescent="0.25">
      <c r="B54" s="6"/>
      <c r="C54" s="6"/>
      <c r="D54" s="6"/>
      <c r="E54" s="6">
        <v>3221</v>
      </c>
      <c r="F54" s="6" t="s">
        <v>149</v>
      </c>
      <c r="G54" s="55">
        <v>4298.71</v>
      </c>
      <c r="H54" s="55"/>
      <c r="I54" s="55">
        <v>7500</v>
      </c>
      <c r="J54" s="69">
        <v>1785.7</v>
      </c>
      <c r="K54" s="57">
        <f t="shared" si="3"/>
        <v>41.540369087470431</v>
      </c>
      <c r="L54" s="57">
        <f t="shared" si="4"/>
        <v>23.809333333333335</v>
      </c>
    </row>
    <row r="55" spans="2:12" x14ac:dyDescent="0.25">
      <c r="B55" s="6"/>
      <c r="C55" s="6"/>
      <c r="D55" s="6"/>
      <c r="E55" s="6">
        <v>3223</v>
      </c>
      <c r="F55" s="6" t="s">
        <v>150</v>
      </c>
      <c r="G55" s="55">
        <v>16554.810000000001</v>
      </c>
      <c r="H55" s="55"/>
      <c r="I55" s="55">
        <v>35100</v>
      </c>
      <c r="J55" s="69">
        <v>13761.64</v>
      </c>
      <c r="K55" s="57">
        <f t="shared" si="3"/>
        <v>83.127743537980791</v>
      </c>
      <c r="L55" s="57">
        <f t="shared" si="4"/>
        <v>39.206951566951567</v>
      </c>
    </row>
    <row r="56" spans="2:12" x14ac:dyDescent="0.25">
      <c r="B56" s="6"/>
      <c r="C56" s="6"/>
      <c r="D56" s="6"/>
      <c r="E56" s="6">
        <v>3224</v>
      </c>
      <c r="F56" s="6" t="s">
        <v>151</v>
      </c>
      <c r="G56" s="55">
        <v>4413.8599999999997</v>
      </c>
      <c r="H56" s="55"/>
      <c r="I56" s="55">
        <v>8120</v>
      </c>
      <c r="J56" s="69">
        <v>1599.36</v>
      </c>
      <c r="K56" s="57">
        <f t="shared" si="3"/>
        <v>36.234950814026725</v>
      </c>
      <c r="L56" s="57">
        <f t="shared" si="4"/>
        <v>19.69655172413793</v>
      </c>
    </row>
    <row r="57" spans="2:12" x14ac:dyDescent="0.25">
      <c r="B57" s="6"/>
      <c r="C57" s="6"/>
      <c r="D57" s="6"/>
      <c r="E57" s="6">
        <v>3225</v>
      </c>
      <c r="F57" s="6" t="s">
        <v>152</v>
      </c>
      <c r="G57" s="55">
        <v>194.81</v>
      </c>
      <c r="H57" s="55"/>
      <c r="I57" s="55">
        <v>1000</v>
      </c>
      <c r="J57" s="69">
        <v>469.66</v>
      </c>
      <c r="K57" s="57">
        <f t="shared" si="3"/>
        <v>241.08618654073203</v>
      </c>
      <c r="L57" s="57">
        <f t="shared" si="4"/>
        <v>46.966000000000001</v>
      </c>
    </row>
    <row r="58" spans="2:12" x14ac:dyDescent="0.25">
      <c r="B58" s="6"/>
      <c r="C58" s="6"/>
      <c r="D58" s="6">
        <v>323</v>
      </c>
      <c r="E58" s="6"/>
      <c r="F58" s="6" t="s">
        <v>153</v>
      </c>
      <c r="G58" s="55">
        <f>G59+G60+G61+G62+G63+G64+G65+G66+G67</f>
        <v>28335.11</v>
      </c>
      <c r="H58" s="55"/>
      <c r="I58" s="55">
        <f>I59+I60+I61+I62+I63+I64+I65+I66+I67</f>
        <v>169410</v>
      </c>
      <c r="J58" s="69">
        <f>J59+J60+J61+J62+J63+J64+J65+J66+J67</f>
        <v>42157.96</v>
      </c>
      <c r="K58" s="57">
        <f t="shared" si="3"/>
        <v>148.78347040120897</v>
      </c>
      <c r="L58" s="57">
        <f t="shared" si="4"/>
        <v>24.88516616492533</v>
      </c>
    </row>
    <row r="59" spans="2:12" x14ac:dyDescent="0.25">
      <c r="B59" s="6"/>
      <c r="C59" s="6"/>
      <c r="D59" s="6"/>
      <c r="E59" s="6">
        <v>3231</v>
      </c>
      <c r="F59" s="6" t="s">
        <v>154</v>
      </c>
      <c r="G59" s="55">
        <v>2364.11</v>
      </c>
      <c r="H59" s="55"/>
      <c r="I59" s="55">
        <v>7400</v>
      </c>
      <c r="J59" s="69">
        <v>3195.96</v>
      </c>
      <c r="K59" s="57">
        <f>J59/G59*100</f>
        <v>135.18660299224655</v>
      </c>
      <c r="L59" s="57">
        <f>J59/I59*100</f>
        <v>43.188648648648645</v>
      </c>
    </row>
    <row r="60" spans="2:12" x14ac:dyDescent="0.25">
      <c r="B60" s="6"/>
      <c r="C60" s="6"/>
      <c r="D60" s="6"/>
      <c r="E60" s="6">
        <v>3232</v>
      </c>
      <c r="F60" s="6" t="s">
        <v>155</v>
      </c>
      <c r="G60" s="55">
        <v>3606.03</v>
      </c>
      <c r="H60" s="55"/>
      <c r="I60" s="55">
        <v>33100</v>
      </c>
      <c r="J60" s="69">
        <v>3234.36</v>
      </c>
      <c r="K60" s="57">
        <f>J60/G60*100</f>
        <v>89.693097395196375</v>
      </c>
      <c r="L60" s="57">
        <f>J60/I60*100</f>
        <v>9.7714803625377638</v>
      </c>
    </row>
    <row r="61" spans="2:12" x14ac:dyDescent="0.25">
      <c r="B61" s="6"/>
      <c r="C61" s="6"/>
      <c r="D61" s="6"/>
      <c r="E61" s="6">
        <v>3233</v>
      </c>
      <c r="F61" s="6" t="s">
        <v>156</v>
      </c>
      <c r="G61" s="55">
        <v>0</v>
      </c>
      <c r="H61" s="55"/>
      <c r="I61" s="55">
        <v>7600</v>
      </c>
      <c r="J61" s="69">
        <v>0</v>
      </c>
      <c r="K61" s="84" t="e">
        <f t="shared" si="3"/>
        <v>#DIV/0!</v>
      </c>
      <c r="L61" s="57">
        <f t="shared" si="4"/>
        <v>0</v>
      </c>
    </row>
    <row r="62" spans="2:12" x14ac:dyDescent="0.25">
      <c r="B62" s="6"/>
      <c r="C62" s="6"/>
      <c r="D62" s="6"/>
      <c r="E62" s="6">
        <v>3234</v>
      </c>
      <c r="F62" s="6" t="s">
        <v>157</v>
      </c>
      <c r="G62" s="55">
        <v>2055.7399999999998</v>
      </c>
      <c r="H62" s="55"/>
      <c r="I62" s="55">
        <v>5300</v>
      </c>
      <c r="J62" s="69">
        <v>1800.13</v>
      </c>
      <c r="K62" s="57">
        <f t="shared" si="3"/>
        <v>87.566034615272372</v>
      </c>
      <c r="L62" s="57">
        <f t="shared" si="4"/>
        <v>33.964716981132078</v>
      </c>
    </row>
    <row r="63" spans="2:12" x14ac:dyDescent="0.25">
      <c r="B63" s="6"/>
      <c r="C63" s="6"/>
      <c r="D63" s="6"/>
      <c r="E63" s="6">
        <v>3235</v>
      </c>
      <c r="F63" s="6" t="s">
        <v>158</v>
      </c>
      <c r="G63" s="55">
        <v>266</v>
      </c>
      <c r="H63" s="55"/>
      <c r="I63" s="55">
        <v>1550</v>
      </c>
      <c r="J63" s="69">
        <v>0</v>
      </c>
      <c r="K63" s="57">
        <f t="shared" si="3"/>
        <v>0</v>
      </c>
      <c r="L63" s="57">
        <f t="shared" si="4"/>
        <v>0</v>
      </c>
    </row>
    <row r="64" spans="2:12" x14ac:dyDescent="0.25">
      <c r="B64" s="6"/>
      <c r="C64" s="6"/>
      <c r="D64" s="6"/>
      <c r="E64" s="6">
        <v>3236</v>
      </c>
      <c r="F64" s="6" t="s">
        <v>159</v>
      </c>
      <c r="G64" s="55">
        <v>1911.21</v>
      </c>
      <c r="H64" s="55"/>
      <c r="I64" s="55">
        <v>2800</v>
      </c>
      <c r="J64" s="69">
        <v>1830</v>
      </c>
      <c r="K64" s="57">
        <f t="shared" si="3"/>
        <v>95.750859403205297</v>
      </c>
      <c r="L64" s="57">
        <f t="shared" si="4"/>
        <v>65.357142857142861</v>
      </c>
    </row>
    <row r="65" spans="2:12" x14ac:dyDescent="0.25">
      <c r="B65" s="6"/>
      <c r="C65" s="6"/>
      <c r="D65" s="6"/>
      <c r="E65" s="6">
        <v>3237</v>
      </c>
      <c r="F65" s="6" t="s">
        <v>160</v>
      </c>
      <c r="G65" s="55">
        <v>10521.87</v>
      </c>
      <c r="H65" s="55"/>
      <c r="I65" s="55">
        <v>62377</v>
      </c>
      <c r="J65" s="69">
        <v>18011.21</v>
      </c>
      <c r="K65" s="57">
        <f t="shared" si="3"/>
        <v>171.17879236295448</v>
      </c>
      <c r="L65" s="57">
        <f t="shared" si="4"/>
        <v>28.8747615306924</v>
      </c>
    </row>
    <row r="66" spans="2:12" x14ac:dyDescent="0.25">
      <c r="B66" s="6"/>
      <c r="C66" s="6"/>
      <c r="D66" s="6"/>
      <c r="E66" s="6">
        <v>3238</v>
      </c>
      <c r="F66" s="6" t="s">
        <v>161</v>
      </c>
      <c r="G66" s="55">
        <v>1897.58</v>
      </c>
      <c r="H66" s="55"/>
      <c r="I66" s="55">
        <v>5700</v>
      </c>
      <c r="J66" s="69">
        <v>2492.39</v>
      </c>
      <c r="K66" s="57">
        <f t="shared" si="3"/>
        <v>131.34571401469239</v>
      </c>
      <c r="L66" s="57">
        <f t="shared" si="4"/>
        <v>43.726140350877188</v>
      </c>
    </row>
    <row r="67" spans="2:12" x14ac:dyDescent="0.25">
      <c r="B67" s="6"/>
      <c r="C67" s="6"/>
      <c r="D67" s="6"/>
      <c r="E67" s="6">
        <v>3239</v>
      </c>
      <c r="F67" s="6" t="s">
        <v>162</v>
      </c>
      <c r="G67" s="55">
        <v>5712.57</v>
      </c>
      <c r="H67" s="55"/>
      <c r="I67" s="55">
        <v>43583</v>
      </c>
      <c r="J67" s="69">
        <v>11593.91</v>
      </c>
      <c r="K67" s="57">
        <f t="shared" si="3"/>
        <v>202.95436204720468</v>
      </c>
      <c r="L67" s="57">
        <f t="shared" si="4"/>
        <v>26.601909001216068</v>
      </c>
    </row>
    <row r="68" spans="2:12" x14ac:dyDescent="0.25">
      <c r="B68" s="6"/>
      <c r="C68" s="6"/>
      <c r="D68" s="6">
        <v>324</v>
      </c>
      <c r="E68" s="6"/>
      <c r="F68" s="6" t="s">
        <v>163</v>
      </c>
      <c r="G68" s="55">
        <f>G69</f>
        <v>99.18</v>
      </c>
      <c r="H68" s="55"/>
      <c r="I68" s="55">
        <f>I69</f>
        <v>8518</v>
      </c>
      <c r="J68" s="69">
        <f>J69</f>
        <v>0</v>
      </c>
      <c r="K68" s="57">
        <f t="shared" si="3"/>
        <v>0</v>
      </c>
      <c r="L68" s="57">
        <f t="shared" si="4"/>
        <v>0</v>
      </c>
    </row>
    <row r="69" spans="2:12" x14ac:dyDescent="0.25">
      <c r="B69" s="6"/>
      <c r="C69" s="6"/>
      <c r="D69" s="6"/>
      <c r="E69" s="6">
        <v>3241</v>
      </c>
      <c r="F69" s="6" t="s">
        <v>163</v>
      </c>
      <c r="G69" s="55">
        <v>99.18</v>
      </c>
      <c r="H69" s="55"/>
      <c r="I69" s="55">
        <v>8518</v>
      </c>
      <c r="J69" s="69">
        <v>0</v>
      </c>
      <c r="K69" s="57">
        <f t="shared" si="3"/>
        <v>0</v>
      </c>
      <c r="L69" s="57">
        <f t="shared" si="4"/>
        <v>0</v>
      </c>
    </row>
    <row r="70" spans="2:12" x14ac:dyDescent="0.25">
      <c r="B70" s="6"/>
      <c r="C70" s="6"/>
      <c r="D70" s="6">
        <v>329</v>
      </c>
      <c r="E70" s="6"/>
      <c r="F70" s="6" t="s">
        <v>164</v>
      </c>
      <c r="G70" s="55">
        <f>G71+G72+G73</f>
        <v>4828.9600000000009</v>
      </c>
      <c r="H70" s="55"/>
      <c r="I70" s="55">
        <f>I71+I72+I73+I74</f>
        <v>12095</v>
      </c>
      <c r="J70" s="69">
        <f>J71+J72+J73+J74</f>
        <v>4985.3900000000003</v>
      </c>
      <c r="K70" s="57">
        <f t="shared" si="3"/>
        <v>103.23941386965308</v>
      </c>
      <c r="L70" s="57">
        <f t="shared" si="4"/>
        <v>41.218602728400164</v>
      </c>
    </row>
    <row r="71" spans="2:12" x14ac:dyDescent="0.25">
      <c r="B71" s="6"/>
      <c r="C71" s="6"/>
      <c r="D71" s="6"/>
      <c r="E71" s="6">
        <v>3292</v>
      </c>
      <c r="F71" s="6" t="s">
        <v>165</v>
      </c>
      <c r="G71" s="55">
        <v>4015.92</v>
      </c>
      <c r="H71" s="55"/>
      <c r="I71" s="55">
        <v>8895</v>
      </c>
      <c r="J71" s="69">
        <v>4073.68</v>
      </c>
      <c r="K71" s="57">
        <f t="shared" si="3"/>
        <v>101.43827566286181</v>
      </c>
      <c r="L71" s="57">
        <f t="shared" si="4"/>
        <v>45.797414277684091</v>
      </c>
    </row>
    <row r="72" spans="2:12" x14ac:dyDescent="0.25">
      <c r="B72" s="6"/>
      <c r="C72" s="6"/>
      <c r="D72" s="6"/>
      <c r="E72" s="6">
        <v>3293</v>
      </c>
      <c r="F72" s="6" t="s">
        <v>166</v>
      </c>
      <c r="G72" s="55">
        <v>577.44000000000005</v>
      </c>
      <c r="H72" s="55"/>
      <c r="I72" s="55">
        <v>2700</v>
      </c>
      <c r="J72" s="69">
        <v>747.99</v>
      </c>
      <c r="K72" s="57">
        <f t="shared" si="3"/>
        <v>129.53553615960098</v>
      </c>
      <c r="L72" s="57">
        <f t="shared" si="4"/>
        <v>27.703333333333337</v>
      </c>
    </row>
    <row r="73" spans="2:12" x14ac:dyDescent="0.25">
      <c r="B73" s="6"/>
      <c r="C73" s="6"/>
      <c r="D73" s="6"/>
      <c r="E73" s="6">
        <v>3295</v>
      </c>
      <c r="F73" s="6" t="s">
        <v>167</v>
      </c>
      <c r="G73" s="55">
        <v>235.6</v>
      </c>
      <c r="H73" s="55"/>
      <c r="I73" s="55">
        <v>400</v>
      </c>
      <c r="J73" s="69">
        <v>103.72</v>
      </c>
      <c r="K73" s="57">
        <f t="shared" si="3"/>
        <v>44.02376910016978</v>
      </c>
      <c r="L73" s="57">
        <f t="shared" si="4"/>
        <v>25.929999999999996</v>
      </c>
    </row>
    <row r="74" spans="2:12" x14ac:dyDescent="0.25">
      <c r="B74" s="6"/>
      <c r="C74" s="6"/>
      <c r="D74" s="6"/>
      <c r="E74" s="6">
        <v>3299</v>
      </c>
      <c r="F74" s="6" t="s">
        <v>164</v>
      </c>
      <c r="G74" s="55">
        <v>0</v>
      </c>
      <c r="H74" s="55"/>
      <c r="I74" s="55">
        <v>100</v>
      </c>
      <c r="J74" s="69">
        <v>60</v>
      </c>
      <c r="K74" s="84" t="e">
        <f t="shared" si="3"/>
        <v>#DIV/0!</v>
      </c>
      <c r="L74" s="57">
        <f t="shared" si="4"/>
        <v>60</v>
      </c>
    </row>
    <row r="75" spans="2:12" x14ac:dyDescent="0.25">
      <c r="B75" s="6"/>
      <c r="C75" s="6">
        <v>34</v>
      </c>
      <c r="D75" s="6"/>
      <c r="E75" s="6"/>
      <c r="F75" s="6" t="s">
        <v>168</v>
      </c>
      <c r="G75" s="55">
        <f>G76+G78</f>
        <v>117.78</v>
      </c>
      <c r="H75" s="55"/>
      <c r="I75" s="55">
        <f>I76+I78</f>
        <v>260</v>
      </c>
      <c r="J75" s="69">
        <f>J76+J78</f>
        <v>71.739999999999995</v>
      </c>
      <c r="K75" s="57">
        <f t="shared" si="3"/>
        <v>60.910171506197997</v>
      </c>
      <c r="L75" s="57">
        <f t="shared" si="4"/>
        <v>27.592307692307688</v>
      </c>
    </row>
    <row r="76" spans="2:12" x14ac:dyDescent="0.25">
      <c r="B76" s="6"/>
      <c r="C76" s="6"/>
      <c r="D76" s="6">
        <v>342</v>
      </c>
      <c r="E76" s="6"/>
      <c r="F76" s="6" t="s">
        <v>169</v>
      </c>
      <c r="G76" s="55">
        <f>G77</f>
        <v>5</v>
      </c>
      <c r="H76" s="55"/>
      <c r="I76" s="55">
        <f>I77</f>
        <v>0</v>
      </c>
      <c r="J76" s="69">
        <f>J77</f>
        <v>0</v>
      </c>
      <c r="K76" s="57">
        <f t="shared" si="3"/>
        <v>0</v>
      </c>
      <c r="L76" s="84" t="e">
        <f t="shared" si="4"/>
        <v>#DIV/0!</v>
      </c>
    </row>
    <row r="77" spans="2:12" s="62" customFormat="1" ht="25.5" x14ac:dyDescent="0.25">
      <c r="B77" s="26"/>
      <c r="C77" s="26"/>
      <c r="D77" s="26"/>
      <c r="E77" s="26">
        <v>3423</v>
      </c>
      <c r="F77" s="26" t="s">
        <v>170</v>
      </c>
      <c r="G77" s="56">
        <v>5</v>
      </c>
      <c r="H77" s="56"/>
      <c r="I77" s="56">
        <v>0</v>
      </c>
      <c r="J77" s="69">
        <v>0</v>
      </c>
      <c r="K77" s="57">
        <f t="shared" si="3"/>
        <v>0</v>
      </c>
      <c r="L77" s="84" t="e">
        <f t="shared" si="4"/>
        <v>#DIV/0!</v>
      </c>
    </row>
    <row r="78" spans="2:12" x14ac:dyDescent="0.25">
      <c r="B78" s="6"/>
      <c r="C78" s="6"/>
      <c r="D78" s="6">
        <v>343</v>
      </c>
      <c r="E78" s="6"/>
      <c r="F78" s="6" t="s">
        <v>171</v>
      </c>
      <c r="G78" s="55">
        <f>G79</f>
        <v>112.78</v>
      </c>
      <c r="H78" s="55"/>
      <c r="I78" s="55">
        <f>I79</f>
        <v>260</v>
      </c>
      <c r="J78" s="69">
        <f>J79</f>
        <v>71.739999999999995</v>
      </c>
      <c r="K78" s="57">
        <f t="shared" si="3"/>
        <v>63.610569249866991</v>
      </c>
      <c r="L78" s="57">
        <f t="shared" si="4"/>
        <v>27.592307692307688</v>
      </c>
    </row>
    <row r="79" spans="2:12" s="62" customFormat="1" x14ac:dyDescent="0.25">
      <c r="B79" s="26"/>
      <c r="C79" s="26"/>
      <c r="D79" s="26"/>
      <c r="E79" s="26">
        <v>3433</v>
      </c>
      <c r="F79" s="26" t="s">
        <v>172</v>
      </c>
      <c r="G79" s="56">
        <v>112.78</v>
      </c>
      <c r="H79" s="56"/>
      <c r="I79" s="56">
        <v>260</v>
      </c>
      <c r="J79" s="69">
        <v>71.739999999999995</v>
      </c>
      <c r="K79" s="57">
        <f t="shared" si="3"/>
        <v>63.610569249866991</v>
      </c>
      <c r="L79" s="57">
        <f t="shared" si="4"/>
        <v>27.592307692307688</v>
      </c>
    </row>
    <row r="80" spans="2:12" x14ac:dyDescent="0.25">
      <c r="B80" s="8">
        <v>4</v>
      </c>
      <c r="C80" s="8"/>
      <c r="D80" s="8"/>
      <c r="E80" s="8"/>
      <c r="F80" s="19" t="s">
        <v>5</v>
      </c>
      <c r="G80" s="58">
        <f>G81+G89</f>
        <v>6118.52</v>
      </c>
      <c r="H80" s="58"/>
      <c r="I80" s="58">
        <f>I81+I89</f>
        <v>363214</v>
      </c>
      <c r="J80" s="70">
        <f>J81</f>
        <v>2813.3900000000003</v>
      </c>
      <c r="K80" s="59">
        <f t="shared" si="3"/>
        <v>45.981544556526742</v>
      </c>
      <c r="L80" s="59">
        <f t="shared" si="4"/>
        <v>0.7745819269081039</v>
      </c>
    </row>
    <row r="81" spans="2:12" x14ac:dyDescent="0.25">
      <c r="B81" s="9"/>
      <c r="C81" s="9">
        <v>42</v>
      </c>
      <c r="D81" s="9"/>
      <c r="E81" s="9"/>
      <c r="F81" s="20" t="s">
        <v>173</v>
      </c>
      <c r="G81" s="55">
        <f>G82+G87</f>
        <v>6118.52</v>
      </c>
      <c r="H81" s="55"/>
      <c r="I81" s="56">
        <f>I82+I87</f>
        <v>6214</v>
      </c>
      <c r="J81" s="69">
        <f>J82+J87</f>
        <v>2813.3900000000003</v>
      </c>
      <c r="K81" s="57">
        <f t="shared" si="3"/>
        <v>45.981544556526742</v>
      </c>
      <c r="L81" s="57">
        <f t="shared" si="4"/>
        <v>45.27502413904088</v>
      </c>
    </row>
    <row r="82" spans="2:12" x14ac:dyDescent="0.25">
      <c r="B82" s="9"/>
      <c r="C82" s="9"/>
      <c r="D82" s="6">
        <v>422</v>
      </c>
      <c r="E82" s="6"/>
      <c r="F82" s="6" t="s">
        <v>174</v>
      </c>
      <c r="G82" s="55">
        <f>G83+G84+G86</f>
        <v>5652.52</v>
      </c>
      <c r="H82" s="55"/>
      <c r="I82" s="56">
        <f>I83+I84+I85+I86</f>
        <v>3714</v>
      </c>
      <c r="J82" s="69">
        <f>J83+J84+J85+J86</f>
        <v>2813.3900000000003</v>
      </c>
      <c r="K82" s="57">
        <f t="shared" si="3"/>
        <v>49.772313941392518</v>
      </c>
      <c r="L82" s="57">
        <f t="shared" si="4"/>
        <v>75.750942380183091</v>
      </c>
    </row>
    <row r="83" spans="2:12" x14ac:dyDescent="0.25">
      <c r="B83" s="9"/>
      <c r="C83" s="9"/>
      <c r="D83" s="6"/>
      <c r="E83" s="6">
        <v>4221</v>
      </c>
      <c r="F83" s="6" t="s">
        <v>175</v>
      </c>
      <c r="G83" s="55">
        <v>3573.76</v>
      </c>
      <c r="H83" s="55"/>
      <c r="I83" s="56">
        <v>2075</v>
      </c>
      <c r="J83" s="69">
        <v>1174.6400000000001</v>
      </c>
      <c r="K83" s="57">
        <f t="shared" si="3"/>
        <v>32.868463467048713</v>
      </c>
      <c r="L83" s="57">
        <f t="shared" si="4"/>
        <v>56.609156626506028</v>
      </c>
    </row>
    <row r="84" spans="2:12" x14ac:dyDescent="0.25">
      <c r="B84" s="9"/>
      <c r="C84" s="9"/>
      <c r="D84" s="6"/>
      <c r="E84" s="6">
        <v>4223</v>
      </c>
      <c r="F84" s="6" t="s">
        <v>176</v>
      </c>
      <c r="G84" s="55">
        <v>0</v>
      </c>
      <c r="H84" s="55"/>
      <c r="I84" s="56">
        <v>1096</v>
      </c>
      <c r="J84" s="69">
        <v>1095.78</v>
      </c>
      <c r="K84" s="84" t="e">
        <f t="shared" si="3"/>
        <v>#DIV/0!</v>
      </c>
      <c r="L84" s="57">
        <f t="shared" si="4"/>
        <v>99.979927007299267</v>
      </c>
    </row>
    <row r="85" spans="2:12" x14ac:dyDescent="0.25">
      <c r="B85" s="9"/>
      <c r="C85" s="9"/>
      <c r="D85" s="6"/>
      <c r="E85" s="6">
        <v>4225</v>
      </c>
      <c r="F85" s="6" t="s">
        <v>198</v>
      </c>
      <c r="G85" s="55">
        <v>0</v>
      </c>
      <c r="H85" s="55"/>
      <c r="I85" s="56">
        <v>543</v>
      </c>
      <c r="J85" s="69">
        <v>542.97</v>
      </c>
      <c r="K85" s="84" t="e">
        <f t="shared" si="3"/>
        <v>#DIV/0!</v>
      </c>
      <c r="L85" s="57">
        <f t="shared" si="4"/>
        <v>99.994475138121558</v>
      </c>
    </row>
    <row r="86" spans="2:12" x14ac:dyDescent="0.25">
      <c r="B86" s="9"/>
      <c r="C86" s="9"/>
      <c r="D86" s="6"/>
      <c r="E86" s="6">
        <v>4227</v>
      </c>
      <c r="F86" s="6" t="s">
        <v>177</v>
      </c>
      <c r="G86" s="55">
        <v>2078.7600000000002</v>
      </c>
      <c r="H86" s="55"/>
      <c r="I86" s="56">
        <v>0</v>
      </c>
      <c r="J86" s="69">
        <v>0</v>
      </c>
      <c r="K86" s="57">
        <f t="shared" si="3"/>
        <v>0</v>
      </c>
      <c r="L86" s="84" t="e">
        <f t="shared" si="4"/>
        <v>#DIV/0!</v>
      </c>
    </row>
    <row r="87" spans="2:12" x14ac:dyDescent="0.25">
      <c r="B87" s="9"/>
      <c r="C87" s="9"/>
      <c r="D87" s="6">
        <v>424</v>
      </c>
      <c r="E87" s="6"/>
      <c r="F87" s="6" t="s">
        <v>178</v>
      </c>
      <c r="G87" s="55">
        <f>G88</f>
        <v>466</v>
      </c>
      <c r="H87" s="55"/>
      <c r="I87" s="56">
        <f>I88</f>
        <v>2500</v>
      </c>
      <c r="J87" s="69">
        <f>J88</f>
        <v>0</v>
      </c>
      <c r="K87" s="57">
        <f t="shared" si="3"/>
        <v>0</v>
      </c>
      <c r="L87" s="57">
        <f t="shared" si="4"/>
        <v>0</v>
      </c>
    </row>
    <row r="88" spans="2:12" x14ac:dyDescent="0.25">
      <c r="B88" s="9"/>
      <c r="C88" s="9"/>
      <c r="D88" s="6"/>
      <c r="E88" s="6">
        <v>4243</v>
      </c>
      <c r="F88" s="6" t="s">
        <v>179</v>
      </c>
      <c r="G88" s="55">
        <v>466</v>
      </c>
      <c r="H88" s="55"/>
      <c r="I88" s="56">
        <v>2500</v>
      </c>
      <c r="J88" s="69">
        <v>0</v>
      </c>
      <c r="K88" s="57">
        <f t="shared" si="3"/>
        <v>0</v>
      </c>
      <c r="L88" s="57">
        <f t="shared" si="4"/>
        <v>0</v>
      </c>
    </row>
    <row r="89" spans="2:12" s="62" customFormat="1" ht="25.5" x14ac:dyDescent="0.25">
      <c r="B89" s="9"/>
      <c r="C89" s="9">
        <v>45</v>
      </c>
      <c r="D89" s="26"/>
      <c r="E89" s="26"/>
      <c r="F89" s="26" t="s">
        <v>180</v>
      </c>
      <c r="G89" s="56">
        <v>0</v>
      </c>
      <c r="H89" s="56"/>
      <c r="I89" s="56">
        <f>I90+I92</f>
        <v>357000</v>
      </c>
      <c r="J89" s="69">
        <f>J90+J92</f>
        <v>0</v>
      </c>
      <c r="K89" s="84" t="e">
        <f t="shared" si="3"/>
        <v>#DIV/0!</v>
      </c>
      <c r="L89" s="57">
        <f t="shared" si="4"/>
        <v>0</v>
      </c>
    </row>
    <row r="90" spans="2:12" s="62" customFormat="1" x14ac:dyDescent="0.25">
      <c r="B90" s="9"/>
      <c r="C90" s="9"/>
      <c r="D90" s="6">
        <v>451</v>
      </c>
      <c r="E90" s="6"/>
      <c r="F90" s="6" t="s">
        <v>199</v>
      </c>
      <c r="G90" s="55">
        <v>0</v>
      </c>
      <c r="H90" s="55"/>
      <c r="I90" s="56">
        <f>I91</f>
        <v>237000</v>
      </c>
      <c r="J90" s="69">
        <f>J91</f>
        <v>0</v>
      </c>
      <c r="K90" s="84" t="e">
        <f t="shared" si="3"/>
        <v>#DIV/0!</v>
      </c>
      <c r="L90" s="57">
        <f t="shared" ref="L90:L91" si="5">J90/I90*100</f>
        <v>0</v>
      </c>
    </row>
    <row r="91" spans="2:12" s="62" customFormat="1" x14ac:dyDescent="0.25">
      <c r="B91" s="9"/>
      <c r="C91" s="9"/>
      <c r="D91" s="6"/>
      <c r="E91" s="6">
        <v>4511</v>
      </c>
      <c r="F91" s="6" t="s">
        <v>199</v>
      </c>
      <c r="G91" s="55">
        <v>0</v>
      </c>
      <c r="H91" s="55"/>
      <c r="I91" s="56">
        <v>237000</v>
      </c>
      <c r="J91" s="69">
        <v>0</v>
      </c>
      <c r="K91" s="84" t="e">
        <f t="shared" si="3"/>
        <v>#DIV/0!</v>
      </c>
      <c r="L91" s="57">
        <f t="shared" si="5"/>
        <v>0</v>
      </c>
    </row>
    <row r="92" spans="2:12" x14ac:dyDescent="0.25">
      <c r="B92" s="9"/>
      <c r="C92" s="9"/>
      <c r="D92" s="6">
        <v>452</v>
      </c>
      <c r="E92" s="6"/>
      <c r="F92" s="6" t="s">
        <v>181</v>
      </c>
      <c r="G92" s="55">
        <v>0</v>
      </c>
      <c r="H92" s="55"/>
      <c r="I92" s="56">
        <f>I93</f>
        <v>120000</v>
      </c>
      <c r="J92" s="69">
        <f>J93</f>
        <v>0</v>
      </c>
      <c r="K92" s="84" t="e">
        <f t="shared" si="3"/>
        <v>#DIV/0!</v>
      </c>
      <c r="L92" s="57">
        <f t="shared" si="4"/>
        <v>0</v>
      </c>
    </row>
    <row r="93" spans="2:12" x14ac:dyDescent="0.25">
      <c r="B93" s="9"/>
      <c r="C93" s="9"/>
      <c r="D93" s="6"/>
      <c r="E93" s="6">
        <v>4521</v>
      </c>
      <c r="F93" s="6" t="s">
        <v>181</v>
      </c>
      <c r="G93" s="55">
        <v>0</v>
      </c>
      <c r="H93" s="55"/>
      <c r="I93" s="56">
        <v>120000</v>
      </c>
      <c r="J93" s="69">
        <v>0</v>
      </c>
      <c r="K93" s="84" t="e">
        <f t="shared" si="3"/>
        <v>#DIV/0!</v>
      </c>
      <c r="L93" s="57">
        <f t="shared" si="4"/>
        <v>0</v>
      </c>
    </row>
  </sheetData>
  <mergeCells count="7">
    <mergeCell ref="B8:F8"/>
    <mergeCell ref="B9:F9"/>
    <mergeCell ref="B36:F36"/>
    <mergeCell ref="B37:F37"/>
    <mergeCell ref="B2:L2"/>
    <mergeCell ref="B4:L4"/>
    <mergeCell ref="B6:L6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7"/>
  <sheetViews>
    <sheetView workbookViewId="0">
      <selection activeCell="E11" sqref="E11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3" t="s">
        <v>34</v>
      </c>
      <c r="C2" s="93"/>
      <c r="D2" s="93"/>
      <c r="E2" s="93"/>
      <c r="F2" s="93"/>
      <c r="G2" s="93"/>
      <c r="H2" s="93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52</v>
      </c>
      <c r="D4" s="36" t="s">
        <v>42</v>
      </c>
      <c r="E4" s="36" t="s">
        <v>183</v>
      </c>
      <c r="F4" s="36" t="s">
        <v>184</v>
      </c>
      <c r="G4" s="36" t="s">
        <v>15</v>
      </c>
      <c r="H4" s="36" t="s">
        <v>41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33</v>
      </c>
      <c r="C6" s="58">
        <f>C7+C9+C11+C13+C18+C20</f>
        <v>323332.71999999997</v>
      </c>
      <c r="D6" s="58"/>
      <c r="E6" s="64">
        <f>E7+E9+E11+E13+E18+E20</f>
        <v>1216306</v>
      </c>
      <c r="F6" s="66">
        <f>F7+F9+F11+F13+F18+F20</f>
        <v>353624.47999999992</v>
      </c>
      <c r="G6" s="59">
        <f>F6/C6*100</f>
        <v>109.36860333838159</v>
      </c>
      <c r="H6" s="59">
        <f>F6/E6*100</f>
        <v>29.073644296747688</v>
      </c>
    </row>
    <row r="7" spans="2:8" x14ac:dyDescent="0.25">
      <c r="B7" s="5" t="s">
        <v>31</v>
      </c>
      <c r="C7" s="58">
        <f>C8</f>
        <v>282062.23</v>
      </c>
      <c r="D7" s="58"/>
      <c r="E7" s="58">
        <f>E8</f>
        <v>765444</v>
      </c>
      <c r="F7" s="66">
        <f>F8</f>
        <v>308484.46999999997</v>
      </c>
      <c r="G7" s="59">
        <f t="shared" ref="G7:G21" si="0">F7/C7*100</f>
        <v>109.36752148630464</v>
      </c>
      <c r="H7" s="59">
        <f t="shared" ref="H7:H21" si="1">F7/E7*100</f>
        <v>40.301376717303938</v>
      </c>
    </row>
    <row r="8" spans="2:8" x14ac:dyDescent="0.25">
      <c r="B8" s="29" t="s">
        <v>30</v>
      </c>
      <c r="C8" s="55">
        <v>282062.23</v>
      </c>
      <c r="D8" s="55"/>
      <c r="E8" s="55">
        <v>765444</v>
      </c>
      <c r="F8" s="65">
        <v>308484.46999999997</v>
      </c>
      <c r="G8" s="57">
        <f t="shared" si="0"/>
        <v>109.36752148630464</v>
      </c>
      <c r="H8" s="57">
        <f t="shared" si="1"/>
        <v>40.301376717303938</v>
      </c>
    </row>
    <row r="9" spans="2:8" x14ac:dyDescent="0.25">
      <c r="B9" s="5" t="s">
        <v>29</v>
      </c>
      <c r="C9" s="58">
        <f>C10</f>
        <v>9104.51</v>
      </c>
      <c r="D9" s="58"/>
      <c r="E9" s="64">
        <f>E10</f>
        <v>16000</v>
      </c>
      <c r="F9" s="66">
        <f>F10</f>
        <v>6371.81</v>
      </c>
      <c r="G9" s="59">
        <f t="shared" si="0"/>
        <v>69.985205134598132</v>
      </c>
      <c r="H9" s="59">
        <f t="shared" si="1"/>
        <v>39.823812500000003</v>
      </c>
    </row>
    <row r="10" spans="2:8" x14ac:dyDescent="0.25">
      <c r="B10" s="27" t="s">
        <v>28</v>
      </c>
      <c r="C10" s="55">
        <v>9104.51</v>
      </c>
      <c r="D10" s="55"/>
      <c r="E10" s="56">
        <v>16000</v>
      </c>
      <c r="F10" s="65">
        <v>6371.81</v>
      </c>
      <c r="G10" s="57">
        <f t="shared" si="0"/>
        <v>69.985205134598132</v>
      </c>
      <c r="H10" s="57">
        <f t="shared" si="1"/>
        <v>39.823812500000003</v>
      </c>
    </row>
    <row r="11" spans="2:8" x14ac:dyDescent="0.25">
      <c r="B11" s="5" t="s">
        <v>122</v>
      </c>
      <c r="C11" s="58">
        <f>C12</f>
        <v>1341</v>
      </c>
      <c r="D11" s="58"/>
      <c r="E11" s="64">
        <f>E12</f>
        <v>6000</v>
      </c>
      <c r="F11" s="66">
        <f>F12</f>
        <v>2118.6</v>
      </c>
      <c r="G11" s="59">
        <f t="shared" si="0"/>
        <v>157.98657718120805</v>
      </c>
      <c r="H11" s="59">
        <f t="shared" si="1"/>
        <v>35.309999999999995</v>
      </c>
    </row>
    <row r="12" spans="2:8" x14ac:dyDescent="0.25">
      <c r="B12" s="27" t="s">
        <v>123</v>
      </c>
      <c r="C12" s="55">
        <v>1341</v>
      </c>
      <c r="D12" s="55"/>
      <c r="E12" s="56">
        <v>6000</v>
      </c>
      <c r="F12" s="65">
        <v>2118.6</v>
      </c>
      <c r="G12" s="86">
        <f t="shared" si="0"/>
        <v>157.98657718120805</v>
      </c>
      <c r="H12" s="59">
        <f t="shared" si="1"/>
        <v>35.309999999999995</v>
      </c>
    </row>
    <row r="13" spans="2:8" x14ac:dyDescent="0.25">
      <c r="B13" s="5" t="s">
        <v>114</v>
      </c>
      <c r="C13" s="58">
        <f>C14+C15+C16+C17</f>
        <v>29324.98</v>
      </c>
      <c r="D13" s="58"/>
      <c r="E13" s="64">
        <f>E14+E15+E16+E17</f>
        <v>428862</v>
      </c>
      <c r="F13" s="66">
        <f>F14+F15+F16+F17</f>
        <v>36649.599999999999</v>
      </c>
      <c r="G13" s="59">
        <f t="shared" si="0"/>
        <v>124.97740833923842</v>
      </c>
      <c r="H13" s="59">
        <f t="shared" si="1"/>
        <v>8.5457792949713429</v>
      </c>
    </row>
    <row r="14" spans="2:8" x14ac:dyDescent="0.25">
      <c r="B14" s="28" t="s">
        <v>113</v>
      </c>
      <c r="C14" s="55">
        <v>15608.98</v>
      </c>
      <c r="D14" s="55"/>
      <c r="E14" s="56">
        <v>405062</v>
      </c>
      <c r="F14" s="65">
        <v>16849.599999999999</v>
      </c>
      <c r="G14" s="57">
        <f t="shared" si="0"/>
        <v>107.94811704544433</v>
      </c>
      <c r="H14" s="57">
        <f t="shared" si="1"/>
        <v>4.1597582592294504</v>
      </c>
    </row>
    <row r="15" spans="2:8" x14ac:dyDescent="0.25">
      <c r="B15" s="28" t="s">
        <v>115</v>
      </c>
      <c r="C15" s="55">
        <v>1500</v>
      </c>
      <c r="D15" s="55"/>
      <c r="E15" s="56">
        <v>3800</v>
      </c>
      <c r="F15" s="65">
        <v>3800</v>
      </c>
      <c r="G15" s="57">
        <f t="shared" si="0"/>
        <v>253.33333333333331</v>
      </c>
      <c r="H15" s="57">
        <f t="shared" si="1"/>
        <v>100</v>
      </c>
    </row>
    <row r="16" spans="2:8" x14ac:dyDescent="0.25">
      <c r="B16" s="28" t="s">
        <v>116</v>
      </c>
      <c r="C16" s="55">
        <v>10640</v>
      </c>
      <c r="D16" s="55"/>
      <c r="E16" s="56">
        <v>20000</v>
      </c>
      <c r="F16" s="65">
        <v>16000</v>
      </c>
      <c r="G16" s="57">
        <f t="shared" si="0"/>
        <v>150.37593984962405</v>
      </c>
      <c r="H16" s="57">
        <f t="shared" si="1"/>
        <v>80</v>
      </c>
    </row>
    <row r="17" spans="2:8" x14ac:dyDescent="0.25">
      <c r="B17" s="28" t="s">
        <v>117</v>
      </c>
      <c r="C17" s="55">
        <v>1576</v>
      </c>
      <c r="D17" s="55"/>
      <c r="E17" s="56">
        <v>0</v>
      </c>
      <c r="F17" s="65">
        <v>0</v>
      </c>
      <c r="G17" s="57">
        <f t="shared" si="0"/>
        <v>0</v>
      </c>
      <c r="H17" s="84" t="e">
        <f t="shared" si="1"/>
        <v>#DIV/0!</v>
      </c>
    </row>
    <row r="18" spans="2:8" x14ac:dyDescent="0.25">
      <c r="B18" s="60" t="s">
        <v>118</v>
      </c>
      <c r="C18" s="58">
        <f>C19</f>
        <v>1500</v>
      </c>
      <c r="D18" s="58"/>
      <c r="E18" s="64">
        <f>E19</f>
        <v>0</v>
      </c>
      <c r="F18" s="66">
        <f>F19</f>
        <v>0</v>
      </c>
      <c r="G18" s="59">
        <f t="shared" si="0"/>
        <v>0</v>
      </c>
      <c r="H18" s="83" t="e">
        <f t="shared" si="1"/>
        <v>#DIV/0!</v>
      </c>
    </row>
    <row r="19" spans="2:8" x14ac:dyDescent="0.25">
      <c r="B19" s="28" t="s">
        <v>119</v>
      </c>
      <c r="C19" s="55">
        <v>1500</v>
      </c>
      <c r="D19" s="55"/>
      <c r="E19" s="56">
        <v>0</v>
      </c>
      <c r="F19" s="65">
        <v>0</v>
      </c>
      <c r="G19" s="57">
        <f t="shared" si="0"/>
        <v>0</v>
      </c>
      <c r="H19" s="84" t="e">
        <f t="shared" si="1"/>
        <v>#DIV/0!</v>
      </c>
    </row>
    <row r="20" spans="2:8" s="62" customFormat="1" ht="38.25" x14ac:dyDescent="0.25">
      <c r="B20" s="61" t="s">
        <v>120</v>
      </c>
      <c r="C20" s="64">
        <v>0</v>
      </c>
      <c r="D20" s="64"/>
      <c r="E20" s="64">
        <v>0</v>
      </c>
      <c r="F20" s="67">
        <v>0</v>
      </c>
      <c r="G20" s="85" t="e">
        <f t="shared" si="0"/>
        <v>#DIV/0!</v>
      </c>
      <c r="H20" s="83" t="e">
        <f t="shared" si="1"/>
        <v>#DIV/0!</v>
      </c>
    </row>
    <row r="21" spans="2:8" s="62" customFormat="1" ht="25.5" x14ac:dyDescent="0.25">
      <c r="B21" s="63" t="s">
        <v>121</v>
      </c>
      <c r="C21" s="56">
        <f>0</f>
        <v>0</v>
      </c>
      <c r="D21" s="56"/>
      <c r="E21" s="56">
        <v>0</v>
      </c>
      <c r="F21" s="68">
        <v>0</v>
      </c>
      <c r="G21" s="84" t="e">
        <f t="shared" si="0"/>
        <v>#DIV/0!</v>
      </c>
      <c r="H21" s="84" t="e">
        <f t="shared" si="1"/>
        <v>#DIV/0!</v>
      </c>
    </row>
    <row r="22" spans="2:8" ht="15.75" customHeight="1" x14ac:dyDescent="0.25">
      <c r="B22" s="5" t="s">
        <v>32</v>
      </c>
      <c r="C22" s="58">
        <f>C23+C25+C27+C29+C34+C36</f>
        <v>286911.43</v>
      </c>
      <c r="D22" s="58"/>
      <c r="E22" s="64">
        <f>E23+E25+E27+E29+E34+E36</f>
        <v>1225843</v>
      </c>
      <c r="F22" s="66">
        <f>F23+F25+F27+F29+F34+F36</f>
        <v>313225.40000000002</v>
      </c>
      <c r="G22" s="59">
        <f>F22/C22*100</f>
        <v>109.17146103241689</v>
      </c>
      <c r="H22" s="83">
        <f>F22/E22*100</f>
        <v>25.551836572872709</v>
      </c>
    </row>
    <row r="23" spans="2:8" ht="15.75" customHeight="1" x14ac:dyDescent="0.25">
      <c r="B23" s="5" t="s">
        <v>31</v>
      </c>
      <c r="C23" s="58">
        <f>C24</f>
        <v>274881.86</v>
      </c>
      <c r="D23" s="58"/>
      <c r="E23" s="58">
        <f>E24</f>
        <v>765444</v>
      </c>
      <c r="F23" s="66">
        <f>F24</f>
        <v>293237.76000000001</v>
      </c>
      <c r="G23" s="59">
        <f t="shared" ref="G23:G37" si="2">F23/C23*100</f>
        <v>106.67774148501469</v>
      </c>
      <c r="H23" s="83">
        <f t="shared" ref="H23:H37" si="3">F23/E23*100</f>
        <v>38.309498800696069</v>
      </c>
    </row>
    <row r="24" spans="2:8" x14ac:dyDescent="0.25">
      <c r="B24" s="29" t="s">
        <v>30</v>
      </c>
      <c r="C24" s="55">
        <v>274881.86</v>
      </c>
      <c r="D24" s="55"/>
      <c r="E24" s="55">
        <v>765444</v>
      </c>
      <c r="F24" s="65">
        <v>293237.76000000001</v>
      </c>
      <c r="G24" s="57">
        <f t="shared" si="2"/>
        <v>106.67774148501469</v>
      </c>
      <c r="H24" s="84">
        <f t="shared" si="3"/>
        <v>38.309498800696069</v>
      </c>
    </row>
    <row r="25" spans="2:8" x14ac:dyDescent="0.25">
      <c r="B25" s="5" t="s">
        <v>29</v>
      </c>
      <c r="C25" s="58">
        <f>C26</f>
        <v>1046.57</v>
      </c>
      <c r="D25" s="58"/>
      <c r="E25" s="64">
        <f>E26</f>
        <v>20984</v>
      </c>
      <c r="F25" s="66">
        <f>F26</f>
        <v>6136.19</v>
      </c>
      <c r="G25" s="59">
        <f t="shared" si="2"/>
        <v>586.31434113341675</v>
      </c>
      <c r="H25" s="83">
        <f t="shared" si="3"/>
        <v>29.242232176896682</v>
      </c>
    </row>
    <row r="26" spans="2:8" x14ac:dyDescent="0.25">
      <c r="B26" s="27" t="s">
        <v>28</v>
      </c>
      <c r="C26" s="55">
        <v>1046.57</v>
      </c>
      <c r="D26" s="55"/>
      <c r="E26" s="56">
        <v>20984</v>
      </c>
      <c r="F26" s="65">
        <v>6136.19</v>
      </c>
      <c r="G26" s="57">
        <f t="shared" si="2"/>
        <v>586.31434113341675</v>
      </c>
      <c r="H26" s="84">
        <f t="shared" si="3"/>
        <v>29.242232176896682</v>
      </c>
    </row>
    <row r="27" spans="2:8" x14ac:dyDescent="0.25">
      <c r="B27" s="5" t="s">
        <v>122</v>
      </c>
      <c r="C27" s="58">
        <f>C28</f>
        <v>0</v>
      </c>
      <c r="D27" s="58"/>
      <c r="E27" s="64">
        <f>E28</f>
        <v>10553</v>
      </c>
      <c r="F27" s="66">
        <f>F28</f>
        <v>1224.58</v>
      </c>
      <c r="G27" s="83" t="e">
        <f t="shared" si="2"/>
        <v>#DIV/0!</v>
      </c>
      <c r="H27" s="83">
        <f t="shared" si="3"/>
        <v>11.604093622666539</v>
      </c>
    </row>
    <row r="28" spans="2:8" x14ac:dyDescent="0.25">
      <c r="B28" s="27" t="s">
        <v>123</v>
      </c>
      <c r="C28" s="55">
        <v>0</v>
      </c>
      <c r="D28" s="55"/>
      <c r="E28" s="56">
        <v>10553</v>
      </c>
      <c r="F28" s="65">
        <v>1224.58</v>
      </c>
      <c r="G28" s="84" t="e">
        <f t="shared" si="2"/>
        <v>#DIV/0!</v>
      </c>
      <c r="H28" s="84">
        <f t="shared" si="3"/>
        <v>11.604093622666539</v>
      </c>
    </row>
    <row r="29" spans="2:8" x14ac:dyDescent="0.25">
      <c r="B29" s="5" t="s">
        <v>114</v>
      </c>
      <c r="C29" s="58">
        <f>C30+C31+C32+C33</f>
        <v>10983</v>
      </c>
      <c r="D29" s="58"/>
      <c r="E29" s="64">
        <f>E30+E31+E32+E33</f>
        <v>428862</v>
      </c>
      <c r="F29" s="66">
        <f>F30+F31+F32+F33</f>
        <v>12626.869999999999</v>
      </c>
      <c r="G29" s="59">
        <f t="shared" si="2"/>
        <v>114.96740417008102</v>
      </c>
      <c r="H29" s="83">
        <f t="shared" si="3"/>
        <v>2.9442734492680627</v>
      </c>
    </row>
    <row r="30" spans="2:8" x14ac:dyDescent="0.25">
      <c r="B30" s="28" t="s">
        <v>113</v>
      </c>
      <c r="C30" s="55">
        <v>4333</v>
      </c>
      <c r="D30" s="55"/>
      <c r="E30" s="56">
        <v>405062</v>
      </c>
      <c r="F30" s="65">
        <v>5678.75</v>
      </c>
      <c r="G30" s="57">
        <f t="shared" si="2"/>
        <v>131.05815831987076</v>
      </c>
      <c r="H30" s="84">
        <f t="shared" si="3"/>
        <v>1.4019458749524765</v>
      </c>
    </row>
    <row r="31" spans="2:8" x14ac:dyDescent="0.25">
      <c r="B31" s="28" t="s">
        <v>115</v>
      </c>
      <c r="C31" s="55">
        <f>0</f>
        <v>0</v>
      </c>
      <c r="D31" s="55"/>
      <c r="E31" s="56">
        <v>3800</v>
      </c>
      <c r="F31" s="65">
        <v>0</v>
      </c>
      <c r="G31" s="84" t="e">
        <f t="shared" si="2"/>
        <v>#DIV/0!</v>
      </c>
      <c r="H31" s="84">
        <f t="shared" si="3"/>
        <v>0</v>
      </c>
    </row>
    <row r="32" spans="2:8" x14ac:dyDescent="0.25">
      <c r="B32" s="28" t="s">
        <v>116</v>
      </c>
      <c r="C32" s="55">
        <v>6650</v>
      </c>
      <c r="D32" s="55"/>
      <c r="E32" s="56">
        <v>20000</v>
      </c>
      <c r="F32" s="65">
        <v>6948.12</v>
      </c>
      <c r="G32" s="57">
        <f t="shared" si="2"/>
        <v>104.483007518797</v>
      </c>
      <c r="H32" s="84">
        <f t="shared" si="3"/>
        <v>34.740600000000001</v>
      </c>
    </row>
    <row r="33" spans="2:8" x14ac:dyDescent="0.25">
      <c r="B33" s="28" t="s">
        <v>117</v>
      </c>
      <c r="C33" s="55">
        <v>0</v>
      </c>
      <c r="D33" s="55"/>
      <c r="E33" s="56">
        <v>0</v>
      </c>
      <c r="F33" s="65">
        <v>0</v>
      </c>
      <c r="G33" s="84" t="e">
        <f t="shared" si="2"/>
        <v>#DIV/0!</v>
      </c>
      <c r="H33" s="84" t="e">
        <f t="shared" si="3"/>
        <v>#DIV/0!</v>
      </c>
    </row>
    <row r="34" spans="2:8" x14ac:dyDescent="0.25">
      <c r="B34" s="60" t="s">
        <v>118</v>
      </c>
      <c r="C34" s="58">
        <f>C35</f>
        <v>0</v>
      </c>
      <c r="D34" s="58"/>
      <c r="E34" s="64">
        <f>E35</f>
        <v>0</v>
      </c>
      <c r="F34" s="66">
        <f>F35</f>
        <v>0</v>
      </c>
      <c r="G34" s="85" t="e">
        <f t="shared" si="2"/>
        <v>#DIV/0!</v>
      </c>
      <c r="H34" s="83" t="e">
        <f t="shared" si="3"/>
        <v>#DIV/0!</v>
      </c>
    </row>
    <row r="35" spans="2:8" x14ac:dyDescent="0.25">
      <c r="B35" s="28" t="s">
        <v>119</v>
      </c>
      <c r="C35" s="55">
        <v>0</v>
      </c>
      <c r="D35" s="55"/>
      <c r="E35" s="56">
        <v>0</v>
      </c>
      <c r="F35" s="65">
        <v>0</v>
      </c>
      <c r="G35" s="84" t="e">
        <f t="shared" si="2"/>
        <v>#DIV/0!</v>
      </c>
      <c r="H35" s="84" t="e">
        <f t="shared" si="3"/>
        <v>#DIV/0!</v>
      </c>
    </row>
    <row r="36" spans="2:8" ht="38.25" x14ac:dyDescent="0.25">
      <c r="B36" s="61" t="s">
        <v>120</v>
      </c>
      <c r="C36" s="64">
        <f>C37</f>
        <v>0</v>
      </c>
      <c r="D36" s="64"/>
      <c r="E36" s="64">
        <f>E37</f>
        <v>0</v>
      </c>
      <c r="F36" s="67">
        <f>F37</f>
        <v>0</v>
      </c>
      <c r="G36" s="83" t="e">
        <f t="shared" si="2"/>
        <v>#DIV/0!</v>
      </c>
      <c r="H36" s="83" t="e">
        <f t="shared" si="3"/>
        <v>#DIV/0!</v>
      </c>
    </row>
    <row r="37" spans="2:8" ht="25.5" x14ac:dyDescent="0.25">
      <c r="B37" s="63" t="s">
        <v>121</v>
      </c>
      <c r="C37" s="56">
        <f>0</f>
        <v>0</v>
      </c>
      <c r="D37" s="56"/>
      <c r="E37" s="56">
        <v>0</v>
      </c>
      <c r="F37" s="68">
        <v>0</v>
      </c>
      <c r="G37" s="84" t="e">
        <f t="shared" si="2"/>
        <v>#DIV/0!</v>
      </c>
      <c r="H37" s="84" t="e">
        <f t="shared" si="3"/>
        <v>#DIV/0!</v>
      </c>
    </row>
  </sheetData>
  <mergeCells count="1">
    <mergeCell ref="B2:H2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3" t="s">
        <v>39</v>
      </c>
      <c r="C2" s="93"/>
      <c r="D2" s="93"/>
      <c r="E2" s="93"/>
      <c r="F2" s="93"/>
      <c r="G2" s="93"/>
      <c r="H2" s="93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59</v>
      </c>
      <c r="D4" s="36" t="s">
        <v>42</v>
      </c>
      <c r="E4" s="36" t="s">
        <v>183</v>
      </c>
      <c r="F4" s="36" t="s">
        <v>190</v>
      </c>
      <c r="G4" s="36" t="s">
        <v>15</v>
      </c>
      <c r="H4" s="36" t="s">
        <v>41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ht="15.75" customHeight="1" x14ac:dyDescent="0.25">
      <c r="B6" s="5" t="s">
        <v>32</v>
      </c>
      <c r="C6" s="58">
        <f>C7</f>
        <v>286291.23</v>
      </c>
      <c r="D6" s="58"/>
      <c r="E6" s="58">
        <f>E7</f>
        <v>1225843</v>
      </c>
      <c r="F6" s="59">
        <f>F7</f>
        <v>313225.40000000002</v>
      </c>
      <c r="G6" s="59">
        <f>F6/C6*100</f>
        <v>109.4079619553837</v>
      </c>
      <c r="H6" s="59">
        <f>F6/E6*100</f>
        <v>25.551836572872709</v>
      </c>
    </row>
    <row r="7" spans="2:8" ht="15.75" customHeight="1" x14ac:dyDescent="0.25">
      <c r="B7" s="5" t="s">
        <v>111</v>
      </c>
      <c r="C7" s="58">
        <f>C8</f>
        <v>286291.23</v>
      </c>
      <c r="D7" s="58"/>
      <c r="E7" s="58">
        <f>E8</f>
        <v>1225843</v>
      </c>
      <c r="F7" s="59">
        <f>F8</f>
        <v>313225.40000000002</v>
      </c>
      <c r="G7" s="59">
        <f t="shared" ref="G7:G8" si="0">F7/C7*100</f>
        <v>109.4079619553837</v>
      </c>
      <c r="H7" s="59">
        <f t="shared" ref="H7:H8" si="1">F7/E7*100</f>
        <v>25.551836572872709</v>
      </c>
    </row>
    <row r="8" spans="2:8" x14ac:dyDescent="0.25">
      <c r="B8" s="10" t="s">
        <v>112</v>
      </c>
      <c r="C8" s="55">
        <v>286291.23</v>
      </c>
      <c r="D8" s="55"/>
      <c r="E8" s="55">
        <v>1225843</v>
      </c>
      <c r="F8" s="57">
        <v>313225.40000000002</v>
      </c>
      <c r="G8" s="57">
        <f t="shared" si="0"/>
        <v>109.4079619553837</v>
      </c>
      <c r="H8" s="57">
        <f t="shared" si="1"/>
        <v>25.551836572872709</v>
      </c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"/>
  <sheetViews>
    <sheetView workbookViewId="0">
      <selection activeCell="B2" sqref="B2:L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6" width="26.5703125" customWidth="1"/>
    <col min="7" max="7" width="25.28515625" customWidth="1"/>
    <col min="8" max="8" width="25.28515625" hidden="1" customWidth="1"/>
    <col min="9" max="10" width="25.28515625" customWidth="1"/>
    <col min="11" max="12" width="9.42578125" bestFit="1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12" ht="15.75" customHeight="1" x14ac:dyDescent="0.25">
      <c r="B3" s="93" t="s">
        <v>35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18" t="s">
        <v>6</v>
      </c>
      <c r="C5" s="119"/>
      <c r="D5" s="119"/>
      <c r="E5" s="119"/>
      <c r="F5" s="120"/>
      <c r="G5" s="38" t="s">
        <v>52</v>
      </c>
      <c r="H5" s="36" t="s">
        <v>42</v>
      </c>
      <c r="I5" s="38" t="s">
        <v>191</v>
      </c>
      <c r="J5" s="38" t="s">
        <v>184</v>
      </c>
      <c r="K5" s="38" t="s">
        <v>15</v>
      </c>
      <c r="L5" s="38" t="s">
        <v>41</v>
      </c>
    </row>
    <row r="6" spans="2:12" x14ac:dyDescent="0.25">
      <c r="B6" s="118">
        <v>1</v>
      </c>
      <c r="C6" s="119"/>
      <c r="D6" s="119"/>
      <c r="E6" s="119"/>
      <c r="F6" s="120"/>
      <c r="G6" s="38">
        <v>2</v>
      </c>
      <c r="H6" s="38">
        <v>3</v>
      </c>
      <c r="I6" s="38">
        <v>4</v>
      </c>
      <c r="J6" s="38">
        <v>5</v>
      </c>
      <c r="K6" s="38" t="s">
        <v>17</v>
      </c>
      <c r="L6" s="38" t="s">
        <v>18</v>
      </c>
    </row>
    <row r="7" spans="2:12" ht="25.5" x14ac:dyDescent="0.25">
      <c r="B7" s="5">
        <v>8</v>
      </c>
      <c r="C7" s="5"/>
      <c r="D7" s="5"/>
      <c r="E7" s="5"/>
      <c r="F7" s="5" t="s">
        <v>8</v>
      </c>
      <c r="G7" s="58">
        <v>0</v>
      </c>
      <c r="H7" s="58"/>
      <c r="I7" s="58">
        <v>0</v>
      </c>
      <c r="J7" s="59">
        <v>0</v>
      </c>
      <c r="K7" s="59"/>
      <c r="L7" s="83">
        <f>J7/4*100</f>
        <v>0</v>
      </c>
    </row>
    <row r="8" spans="2:12" x14ac:dyDescent="0.25">
      <c r="B8" s="5"/>
      <c r="C8" s="9">
        <v>84</v>
      </c>
      <c r="D8" s="9"/>
      <c r="E8" s="9"/>
      <c r="F8" s="9" t="s">
        <v>13</v>
      </c>
      <c r="G8" s="55">
        <v>0</v>
      </c>
      <c r="H8" s="55"/>
      <c r="I8" s="55">
        <v>0</v>
      </c>
      <c r="J8" s="57">
        <v>0</v>
      </c>
      <c r="K8" s="57"/>
      <c r="L8" s="84">
        <f t="shared" ref="L8" si="0">J8/4*100</f>
        <v>0</v>
      </c>
    </row>
    <row r="9" spans="2:12" ht="25.5" x14ac:dyDescent="0.25">
      <c r="B9" s="8">
        <v>5</v>
      </c>
      <c r="C9" s="8"/>
      <c r="D9" s="8"/>
      <c r="E9" s="8"/>
      <c r="F9" s="19" t="s">
        <v>9</v>
      </c>
      <c r="G9" s="58">
        <f>G10</f>
        <v>620.20000000000005</v>
      </c>
      <c r="H9" s="58"/>
      <c r="I9" s="58">
        <v>0</v>
      </c>
      <c r="J9" s="59">
        <v>0</v>
      </c>
      <c r="K9" s="59">
        <f>J9/G9*100</f>
        <v>0</v>
      </c>
      <c r="L9" s="83" t="e">
        <f>J9/I9*100</f>
        <v>#DIV/0!</v>
      </c>
    </row>
    <row r="10" spans="2:12" ht="25.5" x14ac:dyDescent="0.25">
      <c r="B10" s="9"/>
      <c r="C10" s="9">
        <v>54</v>
      </c>
      <c r="D10" s="9"/>
      <c r="E10" s="9"/>
      <c r="F10" s="20" t="s">
        <v>14</v>
      </c>
      <c r="G10" s="55">
        <f>G11</f>
        <v>620.20000000000005</v>
      </c>
      <c r="H10" s="55"/>
      <c r="I10" s="56">
        <v>0</v>
      </c>
      <c r="J10" s="57">
        <v>0</v>
      </c>
      <c r="K10" s="57">
        <f t="shared" ref="K10:K12" si="1">J10/G10*100</f>
        <v>0</v>
      </c>
      <c r="L10" s="84" t="e">
        <f>J10/I10*100</f>
        <v>#DIV/0!</v>
      </c>
    </row>
    <row r="11" spans="2:12" ht="51" x14ac:dyDescent="0.25">
      <c r="B11" s="9"/>
      <c r="C11" s="9"/>
      <c r="D11" s="9">
        <v>544</v>
      </c>
      <c r="E11" s="26"/>
      <c r="F11" s="26" t="s">
        <v>109</v>
      </c>
      <c r="G11" s="55">
        <f>G12</f>
        <v>620.20000000000005</v>
      </c>
      <c r="H11" s="55"/>
      <c r="I11" s="56">
        <v>0</v>
      </c>
      <c r="J11" s="57">
        <v>0</v>
      </c>
      <c r="K11" s="57">
        <f t="shared" si="1"/>
        <v>0</v>
      </c>
      <c r="L11" s="57"/>
    </row>
    <row r="12" spans="2:12" ht="51" x14ac:dyDescent="0.25">
      <c r="B12" s="9"/>
      <c r="C12" s="9"/>
      <c r="D12" s="9"/>
      <c r="E12" s="26">
        <v>5445</v>
      </c>
      <c r="F12" s="26" t="s">
        <v>110</v>
      </c>
      <c r="G12" s="55">
        <v>620.20000000000005</v>
      </c>
      <c r="H12" s="55"/>
      <c r="I12" s="56">
        <v>0</v>
      </c>
      <c r="J12" s="57">
        <v>0</v>
      </c>
      <c r="K12" s="57">
        <f t="shared" si="1"/>
        <v>0</v>
      </c>
      <c r="L12" s="5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1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9.42578125" bestFit="1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93" t="s">
        <v>36</v>
      </c>
      <c r="C2" s="93"/>
      <c r="D2" s="93"/>
      <c r="E2" s="93"/>
      <c r="F2" s="93"/>
      <c r="G2" s="93"/>
      <c r="H2" s="93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6" t="s">
        <v>6</v>
      </c>
      <c r="C4" s="36" t="s">
        <v>52</v>
      </c>
      <c r="D4" s="36" t="s">
        <v>42</v>
      </c>
      <c r="E4" s="36" t="s">
        <v>183</v>
      </c>
      <c r="F4" s="36" t="s">
        <v>184</v>
      </c>
      <c r="G4" s="36" t="s">
        <v>15</v>
      </c>
      <c r="H4" s="36" t="s">
        <v>41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37</v>
      </c>
      <c r="C6" s="55">
        <v>0</v>
      </c>
      <c r="D6" s="55"/>
      <c r="E6" s="56">
        <v>0</v>
      </c>
      <c r="F6" s="57">
        <v>0</v>
      </c>
      <c r="G6" s="57"/>
      <c r="H6" s="57"/>
    </row>
    <row r="7" spans="2:8" x14ac:dyDescent="0.25">
      <c r="B7" s="5" t="s">
        <v>31</v>
      </c>
      <c r="C7" s="55">
        <v>0</v>
      </c>
      <c r="D7" s="55"/>
      <c r="E7" s="55">
        <v>0</v>
      </c>
      <c r="F7" s="57">
        <v>0</v>
      </c>
      <c r="G7" s="57"/>
      <c r="H7" s="57"/>
    </row>
    <row r="8" spans="2:8" x14ac:dyDescent="0.25">
      <c r="B8" s="29" t="s">
        <v>30</v>
      </c>
      <c r="C8" s="55">
        <v>0</v>
      </c>
      <c r="D8" s="55"/>
      <c r="E8" s="55">
        <v>0</v>
      </c>
      <c r="F8" s="57">
        <v>0</v>
      </c>
      <c r="G8" s="57"/>
      <c r="H8" s="57"/>
    </row>
    <row r="9" spans="2:8" ht="15.75" customHeight="1" x14ac:dyDescent="0.25">
      <c r="B9" s="5" t="s">
        <v>38</v>
      </c>
      <c r="C9" s="55">
        <f>C10</f>
        <v>620.20000000000005</v>
      </c>
      <c r="D9" s="55"/>
      <c r="E9" s="56">
        <v>0</v>
      </c>
      <c r="F9" s="57">
        <v>0</v>
      </c>
      <c r="G9" s="57">
        <f>F9/C9*100</f>
        <v>0</v>
      </c>
      <c r="H9" s="84" t="e">
        <f>F9/E9*100</f>
        <v>#DIV/0!</v>
      </c>
    </row>
    <row r="10" spans="2:8" ht="15.75" customHeight="1" x14ac:dyDescent="0.25">
      <c r="B10" s="5" t="s">
        <v>31</v>
      </c>
      <c r="C10" s="55">
        <f>C11</f>
        <v>620.20000000000005</v>
      </c>
      <c r="D10" s="55"/>
      <c r="E10" s="55">
        <v>0</v>
      </c>
      <c r="F10" s="57">
        <v>0</v>
      </c>
      <c r="G10" s="57">
        <f t="shared" ref="G10:G11" si="0">F10/C10*100</f>
        <v>0</v>
      </c>
      <c r="H10" s="84" t="e">
        <f t="shared" ref="H10:H11" si="1">F10/E10*100</f>
        <v>#DIV/0!</v>
      </c>
    </row>
    <row r="11" spans="2:8" x14ac:dyDescent="0.25">
      <c r="B11" s="29" t="s">
        <v>30</v>
      </c>
      <c r="C11" s="55">
        <v>620.20000000000005</v>
      </c>
      <c r="D11" s="55"/>
      <c r="E11" s="55">
        <v>0</v>
      </c>
      <c r="F11" s="57">
        <v>0</v>
      </c>
      <c r="G11" s="57">
        <f t="shared" si="0"/>
        <v>0</v>
      </c>
      <c r="H11" s="84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149"/>
  <sheetViews>
    <sheetView workbookViewId="0">
      <selection activeCell="B2" sqref="B2:I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" bestFit="1" customWidth="1"/>
    <col min="5" max="5" width="37.42578125" customWidth="1"/>
    <col min="6" max="6" width="0.140625" hidden="1" customWidth="1"/>
    <col min="7" max="7" width="21" customWidth="1"/>
    <col min="8" max="8" width="20.28515625" customWidth="1"/>
    <col min="9" max="9" width="13" customWidth="1"/>
  </cols>
  <sheetData>
    <row r="1" spans="2:16" ht="18" x14ac:dyDescent="0.25">
      <c r="B1" s="2"/>
      <c r="C1" s="2"/>
      <c r="D1" s="2"/>
      <c r="E1" s="2"/>
      <c r="F1" s="2"/>
      <c r="G1" s="2"/>
      <c r="H1" s="2"/>
      <c r="I1" s="3"/>
    </row>
    <row r="2" spans="2:16" ht="18" customHeight="1" x14ac:dyDescent="0.25">
      <c r="B2" s="93" t="s">
        <v>10</v>
      </c>
      <c r="C2" s="127"/>
      <c r="D2" s="127"/>
      <c r="E2" s="127"/>
      <c r="F2" s="127"/>
      <c r="G2" s="127"/>
      <c r="H2" s="127"/>
      <c r="I2" s="127"/>
    </row>
    <row r="3" spans="2:16" ht="18" x14ac:dyDescent="0.25">
      <c r="B3" s="2"/>
      <c r="C3" s="2"/>
      <c r="D3" s="2"/>
      <c r="E3" s="2"/>
      <c r="F3" s="2"/>
      <c r="G3" s="2"/>
      <c r="H3" s="2"/>
      <c r="I3" s="3"/>
    </row>
    <row r="4" spans="2:16" ht="15.75" x14ac:dyDescent="0.25">
      <c r="B4" s="128" t="s">
        <v>60</v>
      </c>
      <c r="C4" s="128"/>
      <c r="D4" s="128"/>
      <c r="E4" s="128"/>
      <c r="F4" s="128"/>
      <c r="G4" s="128"/>
      <c r="H4" s="128"/>
      <c r="I4" s="128"/>
    </row>
    <row r="5" spans="2:16" ht="18" customHeight="1" x14ac:dyDescent="0.25">
      <c r="B5" s="2"/>
      <c r="C5" s="2"/>
      <c r="D5" s="2"/>
      <c r="E5" s="2"/>
      <c r="F5" s="2"/>
      <c r="G5" s="2"/>
      <c r="H5" s="2"/>
      <c r="I5" s="3"/>
      <c r="K5" s="79"/>
      <c r="L5" s="79"/>
      <c r="M5" s="79"/>
      <c r="N5" s="79"/>
      <c r="O5" s="79"/>
      <c r="P5" s="79"/>
    </row>
    <row r="6" spans="2:16" ht="34.5" customHeight="1" x14ac:dyDescent="0.25">
      <c r="B6" s="118" t="s">
        <v>6</v>
      </c>
      <c r="C6" s="119"/>
      <c r="D6" s="119"/>
      <c r="E6" s="120"/>
      <c r="F6" s="36" t="s">
        <v>42</v>
      </c>
      <c r="G6" s="36" t="s">
        <v>183</v>
      </c>
      <c r="H6" s="36" t="s">
        <v>192</v>
      </c>
      <c r="I6" s="36" t="s">
        <v>41</v>
      </c>
    </row>
    <row r="7" spans="2:16" s="25" customFormat="1" ht="11.25" x14ac:dyDescent="0.2">
      <c r="B7" s="129">
        <v>1</v>
      </c>
      <c r="C7" s="130"/>
      <c r="D7" s="130"/>
      <c r="E7" s="131"/>
      <c r="F7" s="37">
        <v>2</v>
      </c>
      <c r="G7" s="37">
        <v>3</v>
      </c>
      <c r="H7" s="37">
        <v>4</v>
      </c>
      <c r="I7" s="37" t="s">
        <v>40</v>
      </c>
    </row>
    <row r="8" spans="2:16" s="40" customFormat="1" x14ac:dyDescent="0.25">
      <c r="B8" s="121">
        <v>33771</v>
      </c>
      <c r="C8" s="122"/>
      <c r="D8" s="123"/>
      <c r="E8" s="49" t="s">
        <v>62</v>
      </c>
      <c r="F8" s="41"/>
      <c r="G8" s="53">
        <f>G9</f>
        <v>1225843</v>
      </c>
      <c r="H8" s="53">
        <f>H9</f>
        <v>313225.40000000002</v>
      </c>
      <c r="I8" s="54">
        <f>H8/G8*100</f>
        <v>25.551836572872709</v>
      </c>
    </row>
    <row r="9" spans="2:16" s="40" customFormat="1" x14ac:dyDescent="0.25">
      <c r="B9" s="121">
        <v>4</v>
      </c>
      <c r="C9" s="122"/>
      <c r="D9" s="123"/>
      <c r="E9" s="49" t="s">
        <v>62</v>
      </c>
      <c r="F9" s="41"/>
      <c r="G9" s="53">
        <f>G10+G11+G12+G13+G14+G15</f>
        <v>1225843</v>
      </c>
      <c r="H9" s="53">
        <f>H10+H11+H12+H13+H14+H15</f>
        <v>313225.40000000002</v>
      </c>
      <c r="I9" s="54">
        <f t="shared" ref="I9:I70" si="0">H9/G9*100</f>
        <v>25.551836572872709</v>
      </c>
    </row>
    <row r="10" spans="2:16" s="40" customFormat="1" x14ac:dyDescent="0.25">
      <c r="B10" s="124">
        <v>11</v>
      </c>
      <c r="C10" s="125"/>
      <c r="D10" s="126"/>
      <c r="E10" s="42" t="s">
        <v>63</v>
      </c>
      <c r="F10" s="41"/>
      <c r="G10" s="82">
        <v>765444</v>
      </c>
      <c r="H10" s="82">
        <v>293237.76000000001</v>
      </c>
      <c r="I10" s="52">
        <f t="shared" si="0"/>
        <v>38.309498800696069</v>
      </c>
    </row>
    <row r="11" spans="2:16" s="40" customFormat="1" x14ac:dyDescent="0.25">
      <c r="B11" s="43">
        <v>31</v>
      </c>
      <c r="C11" s="44"/>
      <c r="D11" s="39"/>
      <c r="E11" s="45" t="s">
        <v>69</v>
      </c>
      <c r="F11" s="41"/>
      <c r="G11" s="82">
        <v>20984</v>
      </c>
      <c r="H11" s="82">
        <v>6136.19</v>
      </c>
      <c r="I11" s="52">
        <f>H11/G11*100</f>
        <v>29.242232176896682</v>
      </c>
    </row>
    <row r="12" spans="2:16" s="40" customFormat="1" x14ac:dyDescent="0.25">
      <c r="B12" s="43">
        <v>44</v>
      </c>
      <c r="C12" s="44"/>
      <c r="D12" s="39"/>
      <c r="E12" s="45" t="s">
        <v>68</v>
      </c>
      <c r="F12" s="41"/>
      <c r="G12" s="82">
        <v>10553</v>
      </c>
      <c r="H12" s="82">
        <v>1224.58</v>
      </c>
      <c r="I12" s="52">
        <f>H12/G12*100</f>
        <v>11.604093622666539</v>
      </c>
    </row>
    <row r="13" spans="2:16" s="40" customFormat="1" x14ac:dyDescent="0.25">
      <c r="B13" s="43">
        <v>51</v>
      </c>
      <c r="C13" s="44"/>
      <c r="D13" s="39"/>
      <c r="E13" s="45" t="s">
        <v>71</v>
      </c>
      <c r="F13" s="41"/>
      <c r="G13" s="82">
        <v>405062</v>
      </c>
      <c r="H13" s="82">
        <v>5678.75</v>
      </c>
      <c r="I13" s="52">
        <f t="shared" si="0"/>
        <v>1.4019458749524765</v>
      </c>
    </row>
    <row r="14" spans="2:16" s="40" customFormat="1" x14ac:dyDescent="0.25">
      <c r="B14" s="76">
        <v>52</v>
      </c>
      <c r="C14" s="77"/>
      <c r="D14" s="78"/>
      <c r="E14" s="45" t="s">
        <v>107</v>
      </c>
      <c r="F14" s="41"/>
      <c r="G14" s="82">
        <v>3800</v>
      </c>
      <c r="H14" s="82">
        <v>0</v>
      </c>
      <c r="I14" s="52"/>
    </row>
    <row r="15" spans="2:16" s="40" customFormat="1" x14ac:dyDescent="0.25">
      <c r="B15" s="43">
        <v>53</v>
      </c>
      <c r="C15" s="44"/>
      <c r="D15" s="39"/>
      <c r="E15" s="45" t="s">
        <v>70</v>
      </c>
      <c r="F15" s="41"/>
      <c r="G15" s="82">
        <v>20000</v>
      </c>
      <c r="H15" s="82">
        <v>6948.12</v>
      </c>
      <c r="I15" s="52">
        <f t="shared" si="0"/>
        <v>34.740600000000001</v>
      </c>
    </row>
    <row r="16" spans="2:16" s="40" customFormat="1" x14ac:dyDescent="0.25">
      <c r="B16" s="121">
        <v>152001</v>
      </c>
      <c r="C16" s="122"/>
      <c r="D16" s="123"/>
      <c r="E16" s="49" t="s">
        <v>64</v>
      </c>
      <c r="F16" s="41"/>
      <c r="G16" s="53">
        <f>G17+G49</f>
        <v>1225843</v>
      </c>
      <c r="H16" s="53">
        <f>H17+H49</f>
        <v>313225.39999999997</v>
      </c>
      <c r="I16" s="54">
        <f t="shared" si="0"/>
        <v>25.551836572872705</v>
      </c>
    </row>
    <row r="17" spans="2:9" s="40" customFormat="1" x14ac:dyDescent="0.25">
      <c r="B17" s="121">
        <v>15200101</v>
      </c>
      <c r="C17" s="122"/>
      <c r="D17" s="123"/>
      <c r="E17" s="49" t="s">
        <v>65</v>
      </c>
      <c r="F17" s="41"/>
      <c r="G17" s="53">
        <f>G18</f>
        <v>698290</v>
      </c>
      <c r="H17" s="53">
        <f>H18</f>
        <v>282496.80999999994</v>
      </c>
      <c r="I17" s="54">
        <f t="shared" si="0"/>
        <v>40.455514184651072</v>
      </c>
    </row>
    <row r="18" spans="2:9" s="40" customFormat="1" x14ac:dyDescent="0.25">
      <c r="B18" s="43">
        <v>11</v>
      </c>
      <c r="C18" s="44"/>
      <c r="D18" s="39"/>
      <c r="E18" s="45" t="s">
        <v>63</v>
      </c>
      <c r="F18" s="41"/>
      <c r="G18" s="50">
        <f>G19+G24+G45+G47</f>
        <v>698290</v>
      </c>
      <c r="H18" s="50">
        <f>H19+H24+H45+H47</f>
        <v>282496.80999999994</v>
      </c>
      <c r="I18" s="52">
        <f t="shared" si="0"/>
        <v>40.455514184651072</v>
      </c>
    </row>
    <row r="19" spans="2:9" s="40" customFormat="1" x14ac:dyDescent="0.25">
      <c r="B19" s="43"/>
      <c r="C19" s="44">
        <v>31</v>
      </c>
      <c r="D19" s="39"/>
      <c r="E19" s="45" t="s">
        <v>66</v>
      </c>
      <c r="F19" s="41"/>
      <c r="G19" s="50">
        <v>588190</v>
      </c>
      <c r="H19" s="50">
        <f>H20+H21+H22+H23</f>
        <v>236440.95999999996</v>
      </c>
      <c r="I19" s="52">
        <f t="shared" si="0"/>
        <v>40.198058450500682</v>
      </c>
    </row>
    <row r="20" spans="2:9" s="40" customFormat="1" x14ac:dyDescent="0.25">
      <c r="B20" s="43"/>
      <c r="C20" s="44"/>
      <c r="D20" s="39">
        <v>3111</v>
      </c>
      <c r="E20" s="45" t="s">
        <v>67</v>
      </c>
      <c r="F20" s="41"/>
      <c r="G20" s="50"/>
      <c r="H20" s="50">
        <v>178703.3</v>
      </c>
      <c r="I20" s="52"/>
    </row>
    <row r="21" spans="2:9" s="40" customFormat="1" x14ac:dyDescent="0.25">
      <c r="B21" s="43"/>
      <c r="C21" s="44"/>
      <c r="D21" s="39">
        <v>3113</v>
      </c>
      <c r="E21" s="45" t="s">
        <v>72</v>
      </c>
      <c r="F21" s="41"/>
      <c r="G21" s="50"/>
      <c r="H21" s="50">
        <v>856.3</v>
      </c>
      <c r="I21" s="52"/>
    </row>
    <row r="22" spans="2:9" s="40" customFormat="1" x14ac:dyDescent="0.25">
      <c r="B22" s="43"/>
      <c r="C22" s="44"/>
      <c r="D22" s="39">
        <v>3121</v>
      </c>
      <c r="E22" s="45" t="s">
        <v>73</v>
      </c>
      <c r="F22" s="41"/>
      <c r="G22" s="50"/>
      <c r="H22" s="50">
        <v>27219.97</v>
      </c>
      <c r="I22" s="52"/>
    </row>
    <row r="23" spans="2:9" s="48" customFormat="1" ht="25.5" x14ac:dyDescent="0.25">
      <c r="B23" s="43"/>
      <c r="C23" s="44"/>
      <c r="D23" s="39">
        <v>3132</v>
      </c>
      <c r="E23" s="46" t="s">
        <v>74</v>
      </c>
      <c r="F23" s="47"/>
      <c r="G23" s="51"/>
      <c r="H23" s="51">
        <v>29661.39</v>
      </c>
      <c r="I23" s="52"/>
    </row>
    <row r="24" spans="2:9" s="40" customFormat="1" x14ac:dyDescent="0.25">
      <c r="B24" s="43"/>
      <c r="C24" s="44">
        <v>32</v>
      </c>
      <c r="D24" s="39"/>
      <c r="E24" s="45" t="s">
        <v>75</v>
      </c>
      <c r="F24" s="41"/>
      <c r="G24" s="50">
        <v>109240</v>
      </c>
      <c r="H24" s="50">
        <f>H25+H26+H27+H28+H29+H30+H31+H32+H33+H34+H35+H36+H37+H38+H39+H40+H41+H42+H43+H44</f>
        <v>45984.11</v>
      </c>
      <c r="I24" s="52">
        <f t="shared" si="0"/>
        <v>42.094571585499821</v>
      </c>
    </row>
    <row r="25" spans="2:9" s="40" customFormat="1" x14ac:dyDescent="0.25">
      <c r="B25" s="43"/>
      <c r="C25" s="44"/>
      <c r="D25" s="39">
        <v>3211</v>
      </c>
      <c r="E25" s="45" t="s">
        <v>76</v>
      </c>
      <c r="F25" s="41"/>
      <c r="G25" s="50"/>
      <c r="H25" s="50">
        <v>848.83</v>
      </c>
      <c r="I25" s="52"/>
    </row>
    <row r="26" spans="2:9" s="48" customFormat="1" ht="25.5" x14ac:dyDescent="0.25">
      <c r="B26" s="43"/>
      <c r="C26" s="44"/>
      <c r="D26" s="39">
        <v>3212</v>
      </c>
      <c r="E26" s="46" t="s">
        <v>77</v>
      </c>
      <c r="F26" s="47"/>
      <c r="G26" s="51"/>
      <c r="H26" s="51">
        <v>4212</v>
      </c>
      <c r="I26" s="52"/>
    </row>
    <row r="27" spans="2:9" s="48" customFormat="1" ht="25.5" x14ac:dyDescent="0.25">
      <c r="B27" s="43"/>
      <c r="C27" s="44"/>
      <c r="D27" s="39">
        <v>3213</v>
      </c>
      <c r="E27" s="46" t="s">
        <v>78</v>
      </c>
      <c r="F27" s="47"/>
      <c r="G27" s="51"/>
      <c r="H27" s="51">
        <v>313</v>
      </c>
      <c r="I27" s="52"/>
    </row>
    <row r="28" spans="2:9" s="48" customFormat="1" ht="25.5" x14ac:dyDescent="0.25">
      <c r="B28" s="43"/>
      <c r="C28" s="44"/>
      <c r="D28" s="39">
        <v>3221</v>
      </c>
      <c r="E28" s="46" t="s">
        <v>79</v>
      </c>
      <c r="F28" s="47"/>
      <c r="G28" s="51"/>
      <c r="H28" s="51">
        <v>930.81</v>
      </c>
      <c r="I28" s="52"/>
    </row>
    <row r="29" spans="2:9" s="40" customFormat="1" x14ac:dyDescent="0.25">
      <c r="B29" s="43"/>
      <c r="C29" s="44"/>
      <c r="D29" s="39">
        <v>3223</v>
      </c>
      <c r="E29" s="45" t="s">
        <v>80</v>
      </c>
      <c r="F29" s="41"/>
      <c r="G29" s="50"/>
      <c r="H29" s="50">
        <v>13761.64</v>
      </c>
      <c r="I29" s="52"/>
    </row>
    <row r="30" spans="2:9" s="48" customFormat="1" ht="25.5" x14ac:dyDescent="0.25">
      <c r="B30" s="43"/>
      <c r="C30" s="44"/>
      <c r="D30" s="39">
        <v>3224</v>
      </c>
      <c r="E30" s="46" t="s">
        <v>81</v>
      </c>
      <c r="F30" s="47"/>
      <c r="G30" s="51"/>
      <c r="H30" s="51">
        <v>1378.56</v>
      </c>
      <c r="I30" s="52"/>
    </row>
    <row r="31" spans="2:9" s="40" customFormat="1" x14ac:dyDescent="0.25">
      <c r="B31" s="43"/>
      <c r="C31" s="44"/>
      <c r="D31" s="39">
        <v>3225</v>
      </c>
      <c r="E31" s="45" t="s">
        <v>82</v>
      </c>
      <c r="F31" s="41"/>
      <c r="G31" s="50"/>
      <c r="H31" s="50">
        <v>469.66</v>
      </c>
      <c r="I31" s="52"/>
    </row>
    <row r="32" spans="2:9" s="40" customFormat="1" x14ac:dyDescent="0.25">
      <c r="B32" s="43"/>
      <c r="C32" s="44"/>
      <c r="D32" s="39">
        <v>3231</v>
      </c>
      <c r="E32" s="45" t="s">
        <v>83</v>
      </c>
      <c r="F32" s="41"/>
      <c r="G32" s="50"/>
      <c r="H32" s="50">
        <v>3195.96</v>
      </c>
      <c r="I32" s="52"/>
    </row>
    <row r="33" spans="2:9" s="48" customFormat="1" ht="25.5" x14ac:dyDescent="0.25">
      <c r="B33" s="43"/>
      <c r="C33" s="44"/>
      <c r="D33" s="39">
        <v>3232</v>
      </c>
      <c r="E33" s="46" t="s">
        <v>84</v>
      </c>
      <c r="F33" s="47"/>
      <c r="G33" s="51"/>
      <c r="H33" s="51">
        <v>3085.61</v>
      </c>
      <c r="I33" s="52"/>
    </row>
    <row r="34" spans="2:9" s="48" customFormat="1" x14ac:dyDescent="0.25">
      <c r="B34" s="76"/>
      <c r="C34" s="77"/>
      <c r="D34" s="78">
        <v>3233</v>
      </c>
      <c r="E34" s="46" t="s">
        <v>105</v>
      </c>
      <c r="F34" s="47"/>
      <c r="G34" s="51"/>
      <c r="H34" s="51">
        <v>0</v>
      </c>
      <c r="I34" s="52"/>
    </row>
    <row r="35" spans="2:9" s="40" customFormat="1" x14ac:dyDescent="0.25">
      <c r="B35" s="43"/>
      <c r="C35" s="44"/>
      <c r="D35" s="39">
        <v>3234</v>
      </c>
      <c r="E35" s="45" t="s">
        <v>85</v>
      </c>
      <c r="F35" s="41"/>
      <c r="G35" s="50"/>
      <c r="H35" s="50">
        <v>1800.13</v>
      </c>
      <c r="I35" s="52"/>
    </row>
    <row r="36" spans="2:9" s="40" customFormat="1" x14ac:dyDescent="0.25">
      <c r="B36" s="43"/>
      <c r="C36" s="44"/>
      <c r="D36" s="39">
        <v>3235</v>
      </c>
      <c r="E36" s="45" t="s">
        <v>86</v>
      </c>
      <c r="F36" s="41"/>
      <c r="G36" s="50"/>
      <c r="H36" s="50">
        <v>0</v>
      </c>
      <c r="I36" s="52"/>
    </row>
    <row r="37" spans="2:9" s="48" customFormat="1" ht="25.5" x14ac:dyDescent="0.25">
      <c r="B37" s="43"/>
      <c r="C37" s="44"/>
      <c r="D37" s="39">
        <v>3236</v>
      </c>
      <c r="E37" s="46" t="s">
        <v>87</v>
      </c>
      <c r="F37" s="47"/>
      <c r="G37" s="51"/>
      <c r="H37" s="51">
        <v>1830</v>
      </c>
      <c r="I37" s="52"/>
    </row>
    <row r="38" spans="2:9" s="40" customFormat="1" x14ac:dyDescent="0.25">
      <c r="B38" s="43"/>
      <c r="C38" s="44"/>
      <c r="D38" s="39">
        <v>3237</v>
      </c>
      <c r="E38" s="45" t="s">
        <v>88</v>
      </c>
      <c r="F38" s="41"/>
      <c r="G38" s="50"/>
      <c r="H38" s="50">
        <v>4895.49</v>
      </c>
      <c r="I38" s="52"/>
    </row>
    <row r="39" spans="2:9" s="40" customFormat="1" x14ac:dyDescent="0.25">
      <c r="B39" s="43"/>
      <c r="C39" s="44"/>
      <c r="D39" s="39">
        <v>3238</v>
      </c>
      <c r="E39" s="45" t="s">
        <v>89</v>
      </c>
      <c r="F39" s="41"/>
      <c r="G39" s="50"/>
      <c r="H39" s="50">
        <v>2492.39</v>
      </c>
      <c r="I39" s="52"/>
    </row>
    <row r="40" spans="2:9" s="40" customFormat="1" x14ac:dyDescent="0.25">
      <c r="B40" s="43"/>
      <c r="C40" s="44"/>
      <c r="D40" s="39">
        <v>3239</v>
      </c>
      <c r="E40" s="45" t="s">
        <v>90</v>
      </c>
      <c r="F40" s="41"/>
      <c r="G40" s="50"/>
      <c r="H40" s="50">
        <v>2018.39</v>
      </c>
      <c r="I40" s="52"/>
    </row>
    <row r="41" spans="2:9" s="40" customFormat="1" x14ac:dyDescent="0.25">
      <c r="B41" s="43"/>
      <c r="C41" s="44"/>
      <c r="D41" s="39">
        <v>3292</v>
      </c>
      <c r="E41" s="45" t="s">
        <v>91</v>
      </c>
      <c r="F41" s="41"/>
      <c r="G41" s="50"/>
      <c r="H41" s="50">
        <v>4073.68</v>
      </c>
      <c r="I41" s="52"/>
    </row>
    <row r="42" spans="2:9" s="40" customFormat="1" x14ac:dyDescent="0.25">
      <c r="B42" s="43"/>
      <c r="C42" s="44"/>
      <c r="D42" s="39">
        <v>3293</v>
      </c>
      <c r="E42" s="45" t="s">
        <v>92</v>
      </c>
      <c r="F42" s="41"/>
      <c r="G42" s="50"/>
      <c r="H42" s="50">
        <v>514.24</v>
      </c>
      <c r="I42" s="52"/>
    </row>
    <row r="43" spans="2:9" s="40" customFormat="1" x14ac:dyDescent="0.25">
      <c r="B43" s="43"/>
      <c r="C43" s="44"/>
      <c r="D43" s="39">
        <v>3295</v>
      </c>
      <c r="E43" s="45" t="s">
        <v>93</v>
      </c>
      <c r="F43" s="41"/>
      <c r="G43" s="50"/>
      <c r="H43" s="50">
        <v>103.72</v>
      </c>
      <c r="I43" s="52"/>
    </row>
    <row r="44" spans="2:9" s="40" customFormat="1" ht="25.5" x14ac:dyDescent="0.25">
      <c r="B44" s="76"/>
      <c r="C44" s="77"/>
      <c r="D44" s="78">
        <v>3299</v>
      </c>
      <c r="E44" s="46" t="s">
        <v>193</v>
      </c>
      <c r="F44" s="47"/>
      <c r="G44" s="80"/>
      <c r="H44" s="50">
        <v>60</v>
      </c>
      <c r="I44" s="52"/>
    </row>
    <row r="45" spans="2:9" s="40" customFormat="1" x14ac:dyDescent="0.25">
      <c r="B45" s="43"/>
      <c r="C45" s="44">
        <v>34</v>
      </c>
      <c r="D45" s="39"/>
      <c r="E45" s="45" t="s">
        <v>94</v>
      </c>
      <c r="F45" s="41"/>
      <c r="G45" s="50">
        <v>260</v>
      </c>
      <c r="H45" s="50">
        <f>H46</f>
        <v>71.739999999999995</v>
      </c>
      <c r="I45" s="52">
        <f t="shared" si="0"/>
        <v>27.592307692307688</v>
      </c>
    </row>
    <row r="46" spans="2:9" s="40" customFormat="1" x14ac:dyDescent="0.25">
      <c r="B46" s="43"/>
      <c r="C46" s="44"/>
      <c r="D46" s="39">
        <v>3433</v>
      </c>
      <c r="E46" s="45" t="s">
        <v>95</v>
      </c>
      <c r="F46" s="41"/>
      <c r="G46" s="50"/>
      <c r="H46" s="50">
        <v>71.739999999999995</v>
      </c>
      <c r="I46" s="52"/>
    </row>
    <row r="47" spans="2:9" s="48" customFormat="1" ht="25.5" x14ac:dyDescent="0.25">
      <c r="B47" s="43"/>
      <c r="C47" s="44">
        <v>42</v>
      </c>
      <c r="D47" s="39"/>
      <c r="E47" s="46" t="s">
        <v>96</v>
      </c>
      <c r="F47" s="47"/>
      <c r="G47" s="51">
        <v>600</v>
      </c>
      <c r="H47" s="51">
        <f>H48</f>
        <v>0</v>
      </c>
      <c r="I47" s="52">
        <f t="shared" si="0"/>
        <v>0</v>
      </c>
    </row>
    <row r="48" spans="2:9" s="40" customFormat="1" x14ac:dyDescent="0.25">
      <c r="B48" s="43"/>
      <c r="C48" s="44"/>
      <c r="D48" s="39">
        <v>4221</v>
      </c>
      <c r="E48" s="45" t="s">
        <v>97</v>
      </c>
      <c r="F48" s="41"/>
      <c r="G48" s="50"/>
      <c r="H48" s="50">
        <v>0</v>
      </c>
      <c r="I48" s="52"/>
    </row>
    <row r="49" spans="2:9" s="40" customFormat="1" ht="25.5" x14ac:dyDescent="0.25">
      <c r="B49" s="121">
        <v>152002</v>
      </c>
      <c r="C49" s="122"/>
      <c r="D49" s="123"/>
      <c r="E49" s="49" t="s">
        <v>98</v>
      </c>
      <c r="F49" s="41"/>
      <c r="G49" s="53">
        <f>G50+G65+G72+G101+G128+G141</f>
        <v>527553</v>
      </c>
      <c r="H49" s="53">
        <f>H50+H65+H72+H101+H128+H141</f>
        <v>30728.59</v>
      </c>
      <c r="I49" s="54">
        <f t="shared" si="0"/>
        <v>5.8247398839547877</v>
      </c>
    </row>
    <row r="50" spans="2:9" s="40" customFormat="1" ht="25.5" x14ac:dyDescent="0.25">
      <c r="B50" s="121">
        <v>15200201</v>
      </c>
      <c r="C50" s="122"/>
      <c r="D50" s="123"/>
      <c r="E50" s="49" t="s">
        <v>98</v>
      </c>
      <c r="F50" s="41"/>
      <c r="G50" s="53">
        <f>G51</f>
        <v>24114</v>
      </c>
      <c r="H50" s="53">
        <f>H51</f>
        <v>8590.18</v>
      </c>
      <c r="I50" s="54">
        <f t="shared" si="0"/>
        <v>35.623206436095217</v>
      </c>
    </row>
    <row r="51" spans="2:9" s="40" customFormat="1" x14ac:dyDescent="0.25">
      <c r="B51" s="124">
        <v>11</v>
      </c>
      <c r="C51" s="125"/>
      <c r="D51" s="126"/>
      <c r="E51" s="39" t="s">
        <v>63</v>
      </c>
      <c r="F51" s="41"/>
      <c r="G51" s="50">
        <f>G52+G60</f>
        <v>24114</v>
      </c>
      <c r="H51" s="50">
        <f>H52+H60</f>
        <v>8590.18</v>
      </c>
      <c r="I51" s="52">
        <f t="shared" si="0"/>
        <v>35.623206436095217</v>
      </c>
    </row>
    <row r="52" spans="2:9" s="40" customFormat="1" x14ac:dyDescent="0.25">
      <c r="B52" s="43"/>
      <c r="C52" s="44">
        <v>32</v>
      </c>
      <c r="D52" s="39"/>
      <c r="E52" s="45" t="s">
        <v>75</v>
      </c>
      <c r="F52" s="41"/>
      <c r="G52" s="50">
        <v>18800</v>
      </c>
      <c r="H52" s="50">
        <f>H53+H54+H55+H56+H57+H58+H59</f>
        <v>5776.79</v>
      </c>
      <c r="I52" s="52">
        <f t="shared" si="0"/>
        <v>30.727606382978724</v>
      </c>
    </row>
    <row r="53" spans="2:9" s="40" customFormat="1" x14ac:dyDescent="0.25">
      <c r="B53" s="43"/>
      <c r="C53" s="44"/>
      <c r="D53" s="39">
        <v>3211</v>
      </c>
      <c r="E53" s="45" t="s">
        <v>76</v>
      </c>
      <c r="F53" s="41"/>
      <c r="G53" s="50"/>
      <c r="H53" s="50">
        <v>2278.0300000000002</v>
      </c>
      <c r="I53" s="52"/>
    </row>
    <row r="54" spans="2:9" s="48" customFormat="1" ht="25.5" x14ac:dyDescent="0.25">
      <c r="B54" s="43"/>
      <c r="C54" s="44"/>
      <c r="D54" s="39">
        <v>3213</v>
      </c>
      <c r="E54" s="46" t="s">
        <v>78</v>
      </c>
      <c r="F54" s="47"/>
      <c r="G54" s="51"/>
      <c r="H54" s="51">
        <v>20</v>
      </c>
      <c r="I54" s="52"/>
    </row>
    <row r="55" spans="2:9" s="48" customFormat="1" ht="25.5" x14ac:dyDescent="0.25">
      <c r="B55" s="43"/>
      <c r="C55" s="44"/>
      <c r="D55" s="39">
        <v>3221</v>
      </c>
      <c r="E55" s="46" t="s">
        <v>79</v>
      </c>
      <c r="F55" s="47"/>
      <c r="G55" s="51"/>
      <c r="H55" s="51">
        <v>854.89</v>
      </c>
      <c r="I55" s="52"/>
    </row>
    <row r="56" spans="2:9" s="48" customFormat="1" ht="25.5" x14ac:dyDescent="0.25">
      <c r="B56" s="43"/>
      <c r="C56" s="44"/>
      <c r="D56" s="39">
        <v>3224</v>
      </c>
      <c r="E56" s="46" t="s">
        <v>81</v>
      </c>
      <c r="F56" s="47"/>
      <c r="G56" s="51"/>
      <c r="H56" s="51">
        <v>220.8</v>
      </c>
      <c r="I56" s="52"/>
    </row>
    <row r="57" spans="2:9" s="48" customFormat="1" ht="25.5" x14ac:dyDescent="0.25">
      <c r="B57" s="43"/>
      <c r="C57" s="44"/>
      <c r="D57" s="39">
        <v>3232</v>
      </c>
      <c r="E57" s="46" t="s">
        <v>84</v>
      </c>
      <c r="F57" s="47"/>
      <c r="G57" s="51"/>
      <c r="H57" s="51">
        <v>148.75</v>
      </c>
      <c r="I57" s="52"/>
    </row>
    <row r="58" spans="2:9" s="40" customFormat="1" x14ac:dyDescent="0.25">
      <c r="B58" s="43"/>
      <c r="C58" s="44"/>
      <c r="D58" s="39">
        <v>3237</v>
      </c>
      <c r="E58" s="45" t="s">
        <v>88</v>
      </c>
      <c r="F58" s="41"/>
      <c r="G58" s="50"/>
      <c r="H58" s="50">
        <v>1017.45</v>
      </c>
      <c r="I58" s="52"/>
    </row>
    <row r="59" spans="2:9" s="40" customFormat="1" x14ac:dyDescent="0.25">
      <c r="B59" s="43"/>
      <c r="C59" s="44"/>
      <c r="D59" s="39">
        <v>3239</v>
      </c>
      <c r="E59" s="45" t="s">
        <v>90</v>
      </c>
      <c r="F59" s="41"/>
      <c r="G59" s="50"/>
      <c r="H59" s="50">
        <v>1236.8699999999999</v>
      </c>
      <c r="I59" s="52"/>
    </row>
    <row r="60" spans="2:9" s="48" customFormat="1" ht="25.5" x14ac:dyDescent="0.25">
      <c r="B60" s="43"/>
      <c r="C60" s="44">
        <v>42</v>
      </c>
      <c r="D60" s="39"/>
      <c r="E60" s="46" t="s">
        <v>96</v>
      </c>
      <c r="F60" s="47"/>
      <c r="G60" s="51">
        <v>5314</v>
      </c>
      <c r="H60" s="51">
        <f>H61+H62+H63+H64</f>
        <v>2813.3900000000003</v>
      </c>
      <c r="I60" s="52">
        <f t="shared" si="0"/>
        <v>52.942980805419651</v>
      </c>
    </row>
    <row r="61" spans="2:9" s="40" customFormat="1" x14ac:dyDescent="0.25">
      <c r="B61" s="43"/>
      <c r="C61" s="44"/>
      <c r="D61" s="39">
        <v>4221</v>
      </c>
      <c r="E61" s="45" t="s">
        <v>97</v>
      </c>
      <c r="F61" s="41"/>
      <c r="G61" s="50"/>
      <c r="H61" s="50">
        <v>1174.6400000000001</v>
      </c>
      <c r="I61" s="52"/>
    </row>
    <row r="62" spans="2:9" s="40" customFormat="1" x14ac:dyDescent="0.25">
      <c r="B62" s="43"/>
      <c r="C62" s="44"/>
      <c r="D62" s="39">
        <v>4223</v>
      </c>
      <c r="E62" s="46" t="s">
        <v>194</v>
      </c>
      <c r="F62" s="47"/>
      <c r="G62" s="51"/>
      <c r="H62" s="51">
        <v>1095.78</v>
      </c>
      <c r="I62" s="52"/>
    </row>
    <row r="63" spans="2:9" s="48" customFormat="1" x14ac:dyDescent="0.25">
      <c r="B63" s="43"/>
      <c r="C63" s="44"/>
      <c r="D63" s="39">
        <v>4225</v>
      </c>
      <c r="E63" s="46" t="s">
        <v>195</v>
      </c>
      <c r="F63" s="47"/>
      <c r="G63" s="51"/>
      <c r="H63" s="51">
        <v>542.97</v>
      </c>
      <c r="I63" s="52"/>
    </row>
    <row r="64" spans="2:9" s="48" customFormat="1" ht="25.5" x14ac:dyDescent="0.25">
      <c r="B64" s="43"/>
      <c r="C64" s="44"/>
      <c r="D64" s="39">
        <v>4243</v>
      </c>
      <c r="E64" s="46" t="s">
        <v>99</v>
      </c>
      <c r="F64" s="47"/>
      <c r="G64" s="51"/>
      <c r="H64" s="51">
        <v>0</v>
      </c>
      <c r="I64" s="52"/>
    </row>
    <row r="65" spans="2:9" s="48" customFormat="1" x14ac:dyDescent="0.25">
      <c r="B65" s="121">
        <v>15200202</v>
      </c>
      <c r="C65" s="122"/>
      <c r="D65" s="123"/>
      <c r="E65" s="49" t="s">
        <v>100</v>
      </c>
      <c r="F65" s="41"/>
      <c r="G65" s="53">
        <f>G66+G69</f>
        <v>120000</v>
      </c>
      <c r="H65" s="53">
        <f>H66+H69</f>
        <v>0</v>
      </c>
      <c r="I65" s="54">
        <f t="shared" si="0"/>
        <v>0</v>
      </c>
    </row>
    <row r="66" spans="2:9" s="48" customFormat="1" x14ac:dyDescent="0.25">
      <c r="B66" s="124">
        <v>11</v>
      </c>
      <c r="C66" s="125"/>
      <c r="D66" s="126"/>
      <c r="E66" s="78" t="s">
        <v>63</v>
      </c>
      <c r="F66" s="41"/>
      <c r="G66" s="50">
        <f>G67</f>
        <v>20000</v>
      </c>
      <c r="H66" s="50">
        <f>H67</f>
        <v>0</v>
      </c>
      <c r="I66" s="52">
        <f t="shared" ref="I66:I67" si="1">H66/G66*100</f>
        <v>0</v>
      </c>
    </row>
    <row r="67" spans="2:9" s="48" customFormat="1" ht="25.5" x14ac:dyDescent="0.25">
      <c r="B67" s="76"/>
      <c r="C67" s="77">
        <v>45</v>
      </c>
      <c r="D67" s="78"/>
      <c r="E67" s="46" t="s">
        <v>101</v>
      </c>
      <c r="F67" s="47"/>
      <c r="G67" s="51">
        <v>20000</v>
      </c>
      <c r="H67" s="51">
        <f>H68</f>
        <v>0</v>
      </c>
      <c r="I67" s="52">
        <f t="shared" si="1"/>
        <v>0</v>
      </c>
    </row>
    <row r="68" spans="2:9" s="48" customFormat="1" ht="25.5" x14ac:dyDescent="0.25">
      <c r="B68" s="76"/>
      <c r="C68" s="77"/>
      <c r="D68" s="78">
        <v>4521</v>
      </c>
      <c r="E68" s="46" t="s">
        <v>102</v>
      </c>
      <c r="F68" s="47"/>
      <c r="G68" s="51"/>
      <c r="H68" s="51">
        <v>0</v>
      </c>
      <c r="I68" s="52"/>
    </row>
    <row r="69" spans="2:9" s="48" customFormat="1" x14ac:dyDescent="0.25">
      <c r="B69" s="124">
        <v>51</v>
      </c>
      <c r="C69" s="125"/>
      <c r="D69" s="126"/>
      <c r="E69" s="39" t="s">
        <v>71</v>
      </c>
      <c r="F69" s="41"/>
      <c r="G69" s="50">
        <f>G70</f>
        <v>100000</v>
      </c>
      <c r="H69" s="50">
        <f>H70</f>
        <v>0</v>
      </c>
      <c r="I69" s="52">
        <f t="shared" si="0"/>
        <v>0</v>
      </c>
    </row>
    <row r="70" spans="2:9" s="48" customFormat="1" ht="25.5" x14ac:dyDescent="0.25">
      <c r="B70" s="43"/>
      <c r="C70" s="44">
        <v>45</v>
      </c>
      <c r="D70" s="39"/>
      <c r="E70" s="46" t="s">
        <v>101</v>
      </c>
      <c r="F70" s="47"/>
      <c r="G70" s="51">
        <v>100000</v>
      </c>
      <c r="H70" s="51">
        <f>H71</f>
        <v>0</v>
      </c>
      <c r="I70" s="52">
        <f t="shared" si="0"/>
        <v>0</v>
      </c>
    </row>
    <row r="71" spans="2:9" s="48" customFormat="1" ht="25.5" x14ac:dyDescent="0.25">
      <c r="B71" s="43"/>
      <c r="C71" s="44"/>
      <c r="D71" s="39">
        <v>4521</v>
      </c>
      <c r="E71" s="46" t="s">
        <v>102</v>
      </c>
      <c r="F71" s="47"/>
      <c r="G71" s="51"/>
      <c r="H71" s="51">
        <v>0</v>
      </c>
      <c r="I71" s="52"/>
    </row>
    <row r="72" spans="2:9" s="48" customFormat="1" x14ac:dyDescent="0.25">
      <c r="B72" s="121">
        <v>15200215</v>
      </c>
      <c r="C72" s="122"/>
      <c r="D72" s="123"/>
      <c r="E72" s="49" t="s">
        <v>103</v>
      </c>
      <c r="F72" s="41"/>
      <c r="G72" s="53">
        <f>G73+G79+G86+G91</f>
        <v>56942</v>
      </c>
      <c r="H72" s="53">
        <f>H73+H79+H86+H91</f>
        <v>13738.84</v>
      </c>
      <c r="I72" s="54">
        <f t="shared" ref="I72:I129" si="2">H72/G72*100</f>
        <v>24.12777914369007</v>
      </c>
    </row>
    <row r="73" spans="2:9" s="48" customFormat="1" x14ac:dyDescent="0.25">
      <c r="B73" s="124">
        <v>11</v>
      </c>
      <c r="C73" s="125"/>
      <c r="D73" s="126"/>
      <c r="E73" s="39" t="s">
        <v>63</v>
      </c>
      <c r="F73" s="41"/>
      <c r="G73" s="81">
        <f>G74</f>
        <v>19327</v>
      </c>
      <c r="H73" s="50">
        <f>H74</f>
        <v>2150.77</v>
      </c>
      <c r="I73" s="52">
        <f>H73/G74*100</f>
        <v>11.1283178972422</v>
      </c>
    </row>
    <row r="74" spans="2:9" s="48" customFormat="1" x14ac:dyDescent="0.25">
      <c r="B74" s="43"/>
      <c r="C74" s="44">
        <v>32</v>
      </c>
      <c r="D74" s="39"/>
      <c r="E74" s="46" t="s">
        <v>75</v>
      </c>
      <c r="F74" s="47"/>
      <c r="G74" s="50">
        <v>19327</v>
      </c>
      <c r="H74" s="51">
        <f>H75+H76+H77+H78</f>
        <v>2150.77</v>
      </c>
      <c r="I74" s="52" t="e">
        <f>H74/#REF!*100</f>
        <v>#REF!</v>
      </c>
    </row>
    <row r="75" spans="2:9" s="48" customFormat="1" x14ac:dyDescent="0.25">
      <c r="B75" s="43"/>
      <c r="C75" s="44"/>
      <c r="D75" s="39">
        <v>3237</v>
      </c>
      <c r="E75" s="46" t="s">
        <v>88</v>
      </c>
      <c r="F75" s="47"/>
      <c r="G75" s="51"/>
      <c r="H75" s="51">
        <v>838.89</v>
      </c>
      <c r="I75" s="52"/>
    </row>
    <row r="76" spans="2:9" s="48" customFormat="1" x14ac:dyDescent="0.25">
      <c r="B76" s="43"/>
      <c r="C76" s="44"/>
      <c r="D76" s="39">
        <v>3239</v>
      </c>
      <c r="E76" s="46" t="s">
        <v>90</v>
      </c>
      <c r="F76" s="47"/>
      <c r="G76" s="51"/>
      <c r="H76" s="51">
        <v>1311.88</v>
      </c>
      <c r="I76" s="52"/>
    </row>
    <row r="77" spans="2:9" s="48" customFormat="1" ht="25.5" x14ac:dyDescent="0.25">
      <c r="B77" s="43"/>
      <c r="C77" s="44"/>
      <c r="D77" s="39">
        <v>3241</v>
      </c>
      <c r="E77" s="46" t="s">
        <v>104</v>
      </c>
      <c r="F77" s="47"/>
      <c r="G77" s="51"/>
      <c r="H77" s="51">
        <v>0</v>
      </c>
      <c r="I77" s="52"/>
    </row>
    <row r="78" spans="2:9" s="48" customFormat="1" x14ac:dyDescent="0.25">
      <c r="B78" s="43"/>
      <c r="C78" s="44"/>
      <c r="D78" s="39">
        <v>3292</v>
      </c>
      <c r="E78" s="46" t="s">
        <v>91</v>
      </c>
      <c r="F78" s="47"/>
      <c r="G78" s="51"/>
      <c r="H78" s="51">
        <v>0</v>
      </c>
      <c r="I78" s="52"/>
    </row>
    <row r="79" spans="2:9" s="48" customFormat="1" x14ac:dyDescent="0.25">
      <c r="B79" s="43">
        <v>51</v>
      </c>
      <c r="C79" s="44"/>
      <c r="D79" s="39"/>
      <c r="E79" s="46" t="s">
        <v>71</v>
      </c>
      <c r="F79" s="47"/>
      <c r="G79" s="51">
        <f>G80</f>
        <v>17062</v>
      </c>
      <c r="H79" s="51">
        <f>H80</f>
        <v>5678.75</v>
      </c>
      <c r="I79" s="52">
        <f t="shared" si="2"/>
        <v>33.283026608838355</v>
      </c>
    </row>
    <row r="80" spans="2:9" s="48" customFormat="1" x14ac:dyDescent="0.25">
      <c r="B80" s="43"/>
      <c r="C80" s="44">
        <v>32</v>
      </c>
      <c r="D80" s="39"/>
      <c r="E80" s="46" t="s">
        <v>75</v>
      </c>
      <c r="F80" s="47"/>
      <c r="G80" s="51">
        <v>17062</v>
      </c>
      <c r="H80" s="51">
        <f>H81+H82+H83+H84+H85</f>
        <v>5678.75</v>
      </c>
      <c r="I80" s="52">
        <f t="shared" si="2"/>
        <v>33.283026608838355</v>
      </c>
    </row>
    <row r="81" spans="2:9" s="48" customFormat="1" x14ac:dyDescent="0.25">
      <c r="B81" s="43"/>
      <c r="C81" s="44"/>
      <c r="D81" s="39">
        <v>3237</v>
      </c>
      <c r="E81" s="46" t="s">
        <v>88</v>
      </c>
      <c r="F81" s="47"/>
      <c r="G81" s="51"/>
      <c r="H81" s="51">
        <v>1460</v>
      </c>
      <c r="I81" s="52"/>
    </row>
    <row r="82" spans="2:9" s="48" customFormat="1" x14ac:dyDescent="0.25">
      <c r="B82" s="43"/>
      <c r="C82" s="44"/>
      <c r="D82" s="39">
        <v>3239</v>
      </c>
      <c r="E82" s="46" t="s">
        <v>90</v>
      </c>
      <c r="F82" s="47"/>
      <c r="G82" s="51"/>
      <c r="H82" s="51">
        <v>4218.75</v>
      </c>
      <c r="I82" s="52"/>
    </row>
    <row r="83" spans="2:9" s="48" customFormat="1" ht="25.5" x14ac:dyDescent="0.25">
      <c r="B83" s="43"/>
      <c r="C83" s="44"/>
      <c r="D83" s="39">
        <v>3241</v>
      </c>
      <c r="E83" s="46" t="s">
        <v>104</v>
      </c>
      <c r="F83" s="47"/>
      <c r="G83" s="51"/>
      <c r="H83" s="51">
        <v>0</v>
      </c>
      <c r="I83" s="52"/>
    </row>
    <row r="84" spans="2:9" s="48" customFormat="1" x14ac:dyDescent="0.25">
      <c r="B84" s="43"/>
      <c r="C84" s="44"/>
      <c r="D84" s="39">
        <v>3292</v>
      </c>
      <c r="E84" s="46" t="s">
        <v>91</v>
      </c>
      <c r="F84" s="47"/>
      <c r="G84" s="51"/>
      <c r="H84" s="51">
        <v>0</v>
      </c>
      <c r="I84" s="52"/>
    </row>
    <row r="85" spans="2:9" s="48" customFormat="1" x14ac:dyDescent="0.25">
      <c r="B85" s="43"/>
      <c r="C85" s="44"/>
      <c r="D85" s="39">
        <v>3295</v>
      </c>
      <c r="E85" s="46" t="s">
        <v>93</v>
      </c>
      <c r="F85" s="47"/>
      <c r="G85" s="51"/>
      <c r="H85" s="51">
        <v>0</v>
      </c>
      <c r="I85" s="52"/>
    </row>
    <row r="86" spans="2:9" s="48" customFormat="1" x14ac:dyDescent="0.25">
      <c r="B86" s="43">
        <v>44</v>
      </c>
      <c r="C86" s="44"/>
      <c r="D86" s="39"/>
      <c r="E86" s="46" t="s">
        <v>68</v>
      </c>
      <c r="F86" s="47"/>
      <c r="G86" s="51">
        <f>G87</f>
        <v>10553</v>
      </c>
      <c r="H86" s="51">
        <f>H87</f>
        <v>1224.58</v>
      </c>
      <c r="I86" s="52">
        <f t="shared" si="2"/>
        <v>11.604093622666539</v>
      </c>
    </row>
    <row r="87" spans="2:9" s="48" customFormat="1" x14ac:dyDescent="0.25">
      <c r="B87" s="43"/>
      <c r="C87" s="44">
        <v>32</v>
      </c>
      <c r="D87" s="39"/>
      <c r="E87" s="46" t="s">
        <v>75</v>
      </c>
      <c r="F87" s="47"/>
      <c r="G87" s="51">
        <v>10553</v>
      </c>
      <c r="H87" s="51">
        <f>H88+H89+H90</f>
        <v>1224.58</v>
      </c>
      <c r="I87" s="52">
        <f t="shared" si="2"/>
        <v>11.604093622666539</v>
      </c>
    </row>
    <row r="88" spans="2:9" s="48" customFormat="1" x14ac:dyDescent="0.25">
      <c r="B88" s="43"/>
      <c r="C88" s="44"/>
      <c r="D88" s="39">
        <v>3233</v>
      </c>
      <c r="E88" s="46" t="s">
        <v>105</v>
      </c>
      <c r="F88" s="47"/>
      <c r="G88" s="51"/>
      <c r="H88" s="51">
        <v>0</v>
      </c>
      <c r="I88" s="52"/>
    </row>
    <row r="89" spans="2:9" s="48" customFormat="1" x14ac:dyDescent="0.25">
      <c r="B89" s="43"/>
      <c r="C89" s="44"/>
      <c r="D89" s="39">
        <v>3237</v>
      </c>
      <c r="E89" s="46" t="s">
        <v>88</v>
      </c>
      <c r="F89" s="47"/>
      <c r="G89" s="51"/>
      <c r="H89" s="51">
        <v>999.58</v>
      </c>
      <c r="I89" s="52"/>
    </row>
    <row r="90" spans="2:9" s="48" customFormat="1" x14ac:dyDescent="0.25">
      <c r="B90" s="76"/>
      <c r="C90" s="77"/>
      <c r="D90" s="78">
        <v>3239</v>
      </c>
      <c r="E90" s="46" t="s">
        <v>90</v>
      </c>
      <c r="F90" s="47"/>
      <c r="G90" s="51"/>
      <c r="H90" s="51">
        <v>225</v>
      </c>
      <c r="I90" s="52"/>
    </row>
    <row r="91" spans="2:9" s="48" customFormat="1" x14ac:dyDescent="0.25">
      <c r="B91" s="43">
        <v>31</v>
      </c>
      <c r="C91" s="44"/>
      <c r="D91" s="39"/>
      <c r="E91" s="46" t="s">
        <v>69</v>
      </c>
      <c r="F91" s="47"/>
      <c r="G91" s="51">
        <f>G92</f>
        <v>10000</v>
      </c>
      <c r="H91" s="51">
        <f>H92</f>
        <v>4684.74</v>
      </c>
      <c r="I91" s="52">
        <f t="shared" si="2"/>
        <v>46.8474</v>
      </c>
    </row>
    <row r="92" spans="2:9" s="48" customFormat="1" x14ac:dyDescent="0.25">
      <c r="B92" s="43"/>
      <c r="C92" s="44">
        <v>32</v>
      </c>
      <c r="D92" s="39"/>
      <c r="E92" s="46" t="s">
        <v>75</v>
      </c>
      <c r="F92" s="47"/>
      <c r="G92" s="51">
        <v>10000</v>
      </c>
      <c r="H92" s="51">
        <f>H93+H94+H95+H96+H97+H98+H99+H100</f>
        <v>4684.74</v>
      </c>
      <c r="I92" s="52">
        <f t="shared" si="2"/>
        <v>46.8474</v>
      </c>
    </row>
    <row r="93" spans="2:9" s="48" customFormat="1" x14ac:dyDescent="0.25">
      <c r="B93" s="43"/>
      <c r="C93" s="44"/>
      <c r="D93" s="39">
        <v>3211</v>
      </c>
      <c r="E93" s="46" t="s">
        <v>76</v>
      </c>
      <c r="F93" s="47"/>
      <c r="G93" s="51"/>
      <c r="H93" s="51">
        <v>484.77</v>
      </c>
      <c r="I93" s="52"/>
    </row>
    <row r="94" spans="2:9" s="48" customFormat="1" x14ac:dyDescent="0.25">
      <c r="B94" s="43"/>
      <c r="C94" s="44"/>
      <c r="D94" s="39">
        <v>3223</v>
      </c>
      <c r="E94" s="46" t="s">
        <v>80</v>
      </c>
      <c r="F94" s="47"/>
      <c r="G94" s="51"/>
      <c r="H94" s="51">
        <v>0</v>
      </c>
      <c r="I94" s="52"/>
    </row>
    <row r="95" spans="2:9" s="48" customFormat="1" x14ac:dyDescent="0.25">
      <c r="B95" s="43"/>
      <c r="C95" s="44"/>
      <c r="D95" s="39">
        <v>3234</v>
      </c>
      <c r="E95" s="46" t="s">
        <v>85</v>
      </c>
      <c r="F95" s="47"/>
      <c r="G95" s="51"/>
      <c r="H95" s="51">
        <v>0</v>
      </c>
      <c r="I95" s="52"/>
    </row>
    <row r="96" spans="2:9" s="48" customFormat="1" x14ac:dyDescent="0.25">
      <c r="B96" s="43"/>
      <c r="C96" s="44"/>
      <c r="D96" s="39">
        <v>3237</v>
      </c>
      <c r="E96" s="46" t="s">
        <v>88</v>
      </c>
      <c r="F96" s="47"/>
      <c r="G96" s="51"/>
      <c r="H96" s="51">
        <v>1383.2</v>
      </c>
      <c r="I96" s="52"/>
    </row>
    <row r="97" spans="2:29" s="48" customFormat="1" x14ac:dyDescent="0.25">
      <c r="B97" s="76"/>
      <c r="C97" s="77"/>
      <c r="D97" s="78">
        <v>3239</v>
      </c>
      <c r="E97" s="46" t="s">
        <v>90</v>
      </c>
      <c r="F97" s="47"/>
      <c r="G97" s="51"/>
      <c r="H97" s="51">
        <v>2583.02</v>
      </c>
      <c r="I97" s="52"/>
    </row>
    <row r="98" spans="2:29" s="48" customFormat="1" ht="25.5" x14ac:dyDescent="0.25">
      <c r="B98" s="43"/>
      <c r="C98" s="44"/>
      <c r="D98" s="39">
        <v>3241</v>
      </c>
      <c r="E98" s="46" t="s">
        <v>104</v>
      </c>
      <c r="F98" s="47"/>
      <c r="G98" s="51"/>
      <c r="H98" s="51">
        <v>0</v>
      </c>
      <c r="I98" s="52"/>
    </row>
    <row r="99" spans="2:29" s="48" customFormat="1" x14ac:dyDescent="0.25">
      <c r="B99" s="43"/>
      <c r="C99" s="44"/>
      <c r="D99" s="39">
        <v>3292</v>
      </c>
      <c r="E99" s="46" t="s">
        <v>91</v>
      </c>
      <c r="F99" s="47"/>
      <c r="G99" s="51"/>
      <c r="H99" s="51">
        <v>0</v>
      </c>
      <c r="I99" s="52"/>
    </row>
    <row r="100" spans="2:29" s="48" customFormat="1" x14ac:dyDescent="0.25">
      <c r="B100" s="43"/>
      <c r="C100" s="44"/>
      <c r="D100" s="39">
        <v>3293</v>
      </c>
      <c r="E100" s="46" t="s">
        <v>92</v>
      </c>
      <c r="F100" s="47"/>
      <c r="G100" s="51"/>
      <c r="H100" s="51">
        <v>233.75</v>
      </c>
      <c r="I100" s="52"/>
    </row>
    <row r="101" spans="2:29" s="48" customFormat="1" x14ac:dyDescent="0.25">
      <c r="B101" s="121">
        <v>15200216</v>
      </c>
      <c r="C101" s="122"/>
      <c r="D101" s="123"/>
      <c r="E101" s="49" t="s">
        <v>106</v>
      </c>
      <c r="F101" s="41"/>
      <c r="G101" s="53">
        <f>G102+G107+G114+G121</f>
        <v>64784</v>
      </c>
      <c r="H101" s="53">
        <f>H102+H107+H114+H121</f>
        <v>7717.48</v>
      </c>
      <c r="I101" s="54">
        <f t="shared" si="2"/>
        <v>11.912632748826871</v>
      </c>
    </row>
    <row r="102" spans="2:29" s="48" customFormat="1" x14ac:dyDescent="0.25">
      <c r="B102" s="76">
        <v>31</v>
      </c>
      <c r="C102" s="77"/>
      <c r="D102" s="78"/>
      <c r="E102" s="46" t="s">
        <v>69</v>
      </c>
      <c r="F102" s="47"/>
      <c r="G102" s="51">
        <f>G103</f>
        <v>6984</v>
      </c>
      <c r="H102" s="51">
        <f>H103</f>
        <v>769.36</v>
      </c>
      <c r="I102" s="52">
        <f t="shared" ref="I102:I103" si="3">H102/G102*100</f>
        <v>11.016036655211913</v>
      </c>
    </row>
    <row r="103" spans="2:29" s="48" customFormat="1" x14ac:dyDescent="0.25">
      <c r="B103" s="76"/>
      <c r="C103" s="77">
        <v>32</v>
      </c>
      <c r="D103" s="78"/>
      <c r="E103" s="46" t="s">
        <v>75</v>
      </c>
      <c r="F103" s="47"/>
      <c r="G103" s="51">
        <v>6984</v>
      </c>
      <c r="H103" s="51">
        <f>H104+H105+H106</f>
        <v>769.36</v>
      </c>
      <c r="I103" s="52">
        <f t="shared" si="3"/>
        <v>11.016036655211913</v>
      </c>
    </row>
    <row r="104" spans="2:29" s="48" customFormat="1" ht="25.5" x14ac:dyDescent="0.25">
      <c r="B104" s="76"/>
      <c r="C104" s="77"/>
      <c r="D104" s="78">
        <v>3212</v>
      </c>
      <c r="E104" s="46" t="s">
        <v>77</v>
      </c>
      <c r="F104" s="47"/>
      <c r="G104" s="51"/>
      <c r="H104" s="51">
        <v>0</v>
      </c>
      <c r="I104" s="52"/>
    </row>
    <row r="105" spans="2:29" s="48" customFormat="1" x14ac:dyDescent="0.25">
      <c r="B105" s="76"/>
      <c r="C105" s="77"/>
      <c r="D105" s="78">
        <v>3237</v>
      </c>
      <c r="E105" s="46" t="s">
        <v>88</v>
      </c>
      <c r="F105" s="47"/>
      <c r="G105" s="51"/>
      <c r="H105" s="51">
        <v>769.36</v>
      </c>
      <c r="I105" s="52"/>
    </row>
    <row r="106" spans="2:29" s="48" customFormat="1" ht="25.5" x14ac:dyDescent="0.25">
      <c r="B106" s="76"/>
      <c r="C106" s="77"/>
      <c r="D106" s="78">
        <v>3241</v>
      </c>
      <c r="E106" s="46" t="s">
        <v>104</v>
      </c>
      <c r="F106" s="47"/>
      <c r="G106" s="51"/>
      <c r="H106" s="51">
        <v>0</v>
      </c>
      <c r="I106" s="52"/>
    </row>
    <row r="107" spans="2:29" s="48" customFormat="1" x14ac:dyDescent="0.25">
      <c r="B107" s="43">
        <v>51</v>
      </c>
      <c r="C107" s="44"/>
      <c r="D107" s="39"/>
      <c r="E107" s="46" t="s">
        <v>71</v>
      </c>
      <c r="F107" s="47"/>
      <c r="G107" s="51">
        <f>G108</f>
        <v>34000</v>
      </c>
      <c r="H107" s="51">
        <f>H108</f>
        <v>0</v>
      </c>
      <c r="I107" s="52">
        <f t="shared" si="2"/>
        <v>0</v>
      </c>
    </row>
    <row r="108" spans="2:29" s="48" customFormat="1" x14ac:dyDescent="0.25">
      <c r="B108" s="43"/>
      <c r="C108" s="44">
        <v>32</v>
      </c>
      <c r="D108" s="39"/>
      <c r="E108" s="46" t="s">
        <v>75</v>
      </c>
      <c r="F108" s="47"/>
      <c r="G108" s="51">
        <v>34000</v>
      </c>
      <c r="H108" s="51">
        <f>H109+H110+H111+H112+H113</f>
        <v>0</v>
      </c>
      <c r="I108" s="52">
        <f t="shared" si="2"/>
        <v>0</v>
      </c>
    </row>
    <row r="109" spans="2:29" s="48" customFormat="1" ht="25.5" x14ac:dyDescent="0.25">
      <c r="B109" s="43"/>
      <c r="C109" s="44"/>
      <c r="D109" s="39">
        <v>3212</v>
      </c>
      <c r="E109" s="46" t="s">
        <v>77</v>
      </c>
      <c r="F109" s="47"/>
      <c r="G109" s="51"/>
      <c r="H109" s="51">
        <v>0</v>
      </c>
      <c r="I109" s="52"/>
    </row>
    <row r="110" spans="2:29" s="48" customFormat="1" ht="25.5" x14ac:dyDescent="0.25">
      <c r="B110" s="43"/>
      <c r="C110" s="44"/>
      <c r="D110" s="39">
        <v>3232</v>
      </c>
      <c r="E110" s="46" t="s">
        <v>84</v>
      </c>
      <c r="F110" s="47"/>
      <c r="G110" s="51"/>
      <c r="H110" s="51">
        <v>0</v>
      </c>
      <c r="I110" s="52"/>
      <c r="V110" s="88"/>
      <c r="W110" s="88"/>
      <c r="X110" s="88"/>
      <c r="Y110" s="89"/>
      <c r="Z110" s="90"/>
      <c r="AA110" s="91"/>
      <c r="AB110" s="91"/>
      <c r="AC110" s="87"/>
    </row>
    <row r="111" spans="2:29" s="48" customFormat="1" x14ac:dyDescent="0.25">
      <c r="B111" s="43"/>
      <c r="C111" s="44"/>
      <c r="D111" s="39">
        <v>3235</v>
      </c>
      <c r="E111" s="46" t="s">
        <v>86</v>
      </c>
      <c r="F111" s="47"/>
      <c r="G111" s="51"/>
      <c r="H111" s="51">
        <v>0</v>
      </c>
      <c r="I111" s="52"/>
      <c r="V111" s="88"/>
      <c r="W111" s="88"/>
      <c r="X111" s="88"/>
      <c r="Y111" s="89"/>
      <c r="Z111" s="90"/>
      <c r="AA111" s="91"/>
      <c r="AB111" s="91"/>
      <c r="AC111" s="87"/>
    </row>
    <row r="112" spans="2:29" s="48" customFormat="1" x14ac:dyDescent="0.25">
      <c r="B112" s="43"/>
      <c r="C112" s="44"/>
      <c r="D112" s="39">
        <v>3237</v>
      </c>
      <c r="E112" s="46" t="s">
        <v>88</v>
      </c>
      <c r="F112" s="47"/>
      <c r="G112" s="51"/>
      <c r="H112" s="51">
        <v>0</v>
      </c>
      <c r="I112" s="52"/>
      <c r="V112" s="88"/>
      <c r="W112" s="88"/>
      <c r="X112" s="88"/>
      <c r="Y112" s="89"/>
      <c r="Z112" s="90"/>
      <c r="AA112" s="91"/>
      <c r="AB112" s="91"/>
      <c r="AC112" s="87"/>
    </row>
    <row r="113" spans="2:29" s="48" customFormat="1" ht="25.5" x14ac:dyDescent="0.25">
      <c r="B113" s="43"/>
      <c r="C113" s="44"/>
      <c r="D113" s="39">
        <v>3241</v>
      </c>
      <c r="E113" s="46" t="s">
        <v>104</v>
      </c>
      <c r="F113" s="47"/>
      <c r="G113" s="51"/>
      <c r="H113" s="51">
        <v>0</v>
      </c>
      <c r="I113" s="52"/>
      <c r="V113" s="88"/>
      <c r="W113" s="88"/>
      <c r="X113" s="88"/>
      <c r="Y113" s="89"/>
      <c r="Z113" s="90"/>
      <c r="AA113" s="91"/>
      <c r="AB113" s="91"/>
      <c r="AC113" s="87"/>
    </row>
    <row r="114" spans="2:29" s="48" customFormat="1" x14ac:dyDescent="0.25">
      <c r="B114" s="43">
        <v>52</v>
      </c>
      <c r="C114" s="44"/>
      <c r="D114" s="39"/>
      <c r="E114" s="46" t="s">
        <v>107</v>
      </c>
      <c r="F114" s="47"/>
      <c r="G114" s="51">
        <f>G115</f>
        <v>3800</v>
      </c>
      <c r="H114" s="51">
        <f>H115</f>
        <v>0</v>
      </c>
      <c r="I114" s="52">
        <f t="shared" si="2"/>
        <v>0</v>
      </c>
      <c r="V114" s="88"/>
      <c r="W114" s="88"/>
      <c r="X114" s="88"/>
      <c r="Y114" s="89"/>
      <c r="Z114" s="90"/>
      <c r="AA114" s="91"/>
      <c r="AB114" s="91"/>
      <c r="AC114" s="87"/>
    </row>
    <row r="115" spans="2:29" s="48" customFormat="1" x14ac:dyDescent="0.25">
      <c r="B115" s="43"/>
      <c r="C115" s="44">
        <v>32</v>
      </c>
      <c r="D115" s="39"/>
      <c r="E115" s="46" t="s">
        <v>75</v>
      </c>
      <c r="F115" s="47"/>
      <c r="G115" s="51">
        <v>3800</v>
      </c>
      <c r="H115" s="51">
        <f>H116+H117+H118+H119+H120</f>
        <v>0</v>
      </c>
      <c r="I115" s="52">
        <f t="shared" si="2"/>
        <v>0</v>
      </c>
      <c r="V115" s="92"/>
      <c r="W115" s="92"/>
      <c r="X115" s="92"/>
      <c r="Y115" s="92"/>
      <c r="Z115" s="92"/>
      <c r="AA115" s="92"/>
      <c r="AB115" s="92"/>
    </row>
    <row r="116" spans="2:29" s="48" customFormat="1" ht="25.5" x14ac:dyDescent="0.25">
      <c r="B116" s="43"/>
      <c r="C116" s="44"/>
      <c r="D116" s="39">
        <v>3212</v>
      </c>
      <c r="E116" s="46" t="s">
        <v>77</v>
      </c>
      <c r="F116" s="47"/>
      <c r="G116" s="51"/>
      <c r="H116" s="51">
        <v>0</v>
      </c>
      <c r="I116" s="52"/>
    </row>
    <row r="117" spans="2:29" s="48" customFormat="1" ht="25.5" x14ac:dyDescent="0.25">
      <c r="B117" s="43"/>
      <c r="C117" s="44"/>
      <c r="D117" s="39">
        <v>3224</v>
      </c>
      <c r="E117" s="46" t="s">
        <v>81</v>
      </c>
      <c r="F117" s="47"/>
      <c r="G117" s="51"/>
      <c r="H117" s="51">
        <v>0</v>
      </c>
      <c r="I117" s="52"/>
    </row>
    <row r="118" spans="2:29" s="48" customFormat="1" ht="25.5" x14ac:dyDescent="0.25">
      <c r="B118" s="43"/>
      <c r="C118" s="44"/>
      <c r="D118" s="39">
        <v>3232</v>
      </c>
      <c r="E118" s="46" t="s">
        <v>84</v>
      </c>
      <c r="F118" s="47"/>
      <c r="G118" s="51"/>
      <c r="H118" s="51">
        <v>0</v>
      </c>
      <c r="I118" s="52"/>
    </row>
    <row r="119" spans="2:29" s="48" customFormat="1" x14ac:dyDescent="0.25">
      <c r="B119" s="43"/>
      <c r="C119" s="44"/>
      <c r="D119" s="39">
        <v>3237</v>
      </c>
      <c r="E119" s="46" t="s">
        <v>88</v>
      </c>
      <c r="F119" s="47"/>
      <c r="G119" s="51"/>
      <c r="H119" s="51">
        <v>0</v>
      </c>
      <c r="I119" s="52"/>
    </row>
    <row r="120" spans="2:29" s="48" customFormat="1" ht="28.5" customHeight="1" x14ac:dyDescent="0.25">
      <c r="B120" s="43"/>
      <c r="C120" s="44"/>
      <c r="D120" s="39">
        <v>3241</v>
      </c>
      <c r="E120" s="46" t="s">
        <v>104</v>
      </c>
      <c r="F120" s="47"/>
      <c r="G120" s="51"/>
      <c r="H120" s="51">
        <v>0</v>
      </c>
      <c r="I120" s="52"/>
    </row>
    <row r="121" spans="2:29" s="48" customFormat="1" x14ac:dyDescent="0.25">
      <c r="B121" s="43">
        <v>53</v>
      </c>
      <c r="C121" s="44"/>
      <c r="D121" s="39"/>
      <c r="E121" s="46" t="s">
        <v>70</v>
      </c>
      <c r="F121" s="47"/>
      <c r="G121" s="51">
        <f>G122</f>
        <v>20000</v>
      </c>
      <c r="H121" s="51">
        <f>H122</f>
        <v>6948.12</v>
      </c>
      <c r="I121" s="52">
        <f t="shared" si="2"/>
        <v>34.740600000000001</v>
      </c>
    </row>
    <row r="122" spans="2:29" s="48" customFormat="1" x14ac:dyDescent="0.25">
      <c r="B122" s="43"/>
      <c r="C122" s="44">
        <v>32</v>
      </c>
      <c r="D122" s="39"/>
      <c r="E122" s="46" t="s">
        <v>75</v>
      </c>
      <c r="F122" s="47"/>
      <c r="G122" s="51">
        <v>20000</v>
      </c>
      <c r="H122" s="51">
        <f>H123+H124+H125+H126+H127</f>
        <v>6948.12</v>
      </c>
      <c r="I122" s="52">
        <f t="shared" si="2"/>
        <v>34.740600000000001</v>
      </c>
    </row>
    <row r="123" spans="2:29" s="48" customFormat="1" ht="25.5" x14ac:dyDescent="0.25">
      <c r="B123" s="43"/>
      <c r="C123" s="44"/>
      <c r="D123" s="39">
        <v>3212</v>
      </c>
      <c r="E123" s="46" t="s">
        <v>77</v>
      </c>
      <c r="F123" s="47"/>
      <c r="G123" s="51"/>
      <c r="H123" s="51">
        <v>982.97</v>
      </c>
      <c r="I123" s="52"/>
    </row>
    <row r="124" spans="2:29" s="48" customFormat="1" ht="25.5" x14ac:dyDescent="0.25">
      <c r="B124" s="43"/>
      <c r="C124" s="44"/>
      <c r="D124" s="39">
        <v>3224</v>
      </c>
      <c r="E124" s="46" t="s">
        <v>81</v>
      </c>
      <c r="F124" s="47"/>
      <c r="G124" s="51"/>
      <c r="H124" s="51">
        <v>0</v>
      </c>
      <c r="I124" s="52"/>
    </row>
    <row r="125" spans="2:29" s="48" customFormat="1" ht="25.5" x14ac:dyDescent="0.25">
      <c r="B125" s="43"/>
      <c r="C125" s="44"/>
      <c r="D125" s="39">
        <v>3232</v>
      </c>
      <c r="E125" s="46" t="s">
        <v>84</v>
      </c>
      <c r="F125" s="47"/>
      <c r="G125" s="51"/>
      <c r="H125" s="51">
        <v>0</v>
      </c>
      <c r="I125" s="52"/>
    </row>
    <row r="126" spans="2:29" s="48" customFormat="1" x14ac:dyDescent="0.25">
      <c r="B126" s="43"/>
      <c r="C126" s="44"/>
      <c r="D126" s="39">
        <v>3235</v>
      </c>
      <c r="E126" s="46" t="s">
        <v>86</v>
      </c>
      <c r="F126" s="47"/>
      <c r="G126" s="51"/>
      <c r="H126" s="51">
        <v>0</v>
      </c>
      <c r="I126" s="52"/>
    </row>
    <row r="127" spans="2:29" s="48" customFormat="1" x14ac:dyDescent="0.25">
      <c r="B127" s="43"/>
      <c r="C127" s="44"/>
      <c r="D127" s="39">
        <v>3237</v>
      </c>
      <c r="E127" s="46" t="s">
        <v>88</v>
      </c>
      <c r="F127" s="47"/>
      <c r="G127" s="51"/>
      <c r="H127" s="51">
        <v>5965.15</v>
      </c>
      <c r="I127" s="52"/>
    </row>
    <row r="128" spans="2:29" s="48" customFormat="1" x14ac:dyDescent="0.25">
      <c r="B128" s="121">
        <v>15200217</v>
      </c>
      <c r="C128" s="122"/>
      <c r="D128" s="123"/>
      <c r="E128" s="49" t="s">
        <v>108</v>
      </c>
      <c r="F128" s="41"/>
      <c r="G128" s="53">
        <f>G129+G133+G137</f>
        <v>11713</v>
      </c>
      <c r="H128" s="53">
        <f>H129+H133+H137</f>
        <v>682.09</v>
      </c>
      <c r="I128" s="54">
        <f t="shared" si="2"/>
        <v>5.8233586613164867</v>
      </c>
    </row>
    <row r="129" spans="2:9" s="48" customFormat="1" x14ac:dyDescent="0.25">
      <c r="B129" s="124">
        <v>11</v>
      </c>
      <c r="C129" s="125"/>
      <c r="D129" s="126"/>
      <c r="E129" s="39" t="s">
        <v>63</v>
      </c>
      <c r="F129" s="41"/>
      <c r="G129" s="50">
        <f>G130</f>
        <v>3713</v>
      </c>
      <c r="H129" s="50">
        <f>H130</f>
        <v>0</v>
      </c>
      <c r="I129" s="52">
        <f t="shared" si="2"/>
        <v>0</v>
      </c>
    </row>
    <row r="130" spans="2:9" s="48" customFormat="1" x14ac:dyDescent="0.25">
      <c r="B130" s="43"/>
      <c r="C130" s="44">
        <v>32</v>
      </c>
      <c r="D130" s="39"/>
      <c r="E130" s="46" t="s">
        <v>75</v>
      </c>
      <c r="F130" s="47"/>
      <c r="G130" s="51">
        <v>3713</v>
      </c>
      <c r="H130" s="51">
        <f>H131+H132</f>
        <v>0</v>
      </c>
      <c r="I130" s="52">
        <f t="shared" ref="I130:I143" si="4">H130/G130*100</f>
        <v>0</v>
      </c>
    </row>
    <row r="131" spans="2:9" s="48" customFormat="1" x14ac:dyDescent="0.25">
      <c r="B131" s="43"/>
      <c r="C131" s="44"/>
      <c r="D131" s="39">
        <v>3237</v>
      </c>
      <c r="E131" s="46" t="s">
        <v>88</v>
      </c>
      <c r="F131" s="47"/>
      <c r="G131" s="51"/>
      <c r="H131" s="51">
        <v>0</v>
      </c>
      <c r="I131" s="52"/>
    </row>
    <row r="132" spans="2:9" s="48" customFormat="1" x14ac:dyDescent="0.25">
      <c r="B132" s="43"/>
      <c r="C132" s="44"/>
      <c r="D132" s="39">
        <v>3239</v>
      </c>
      <c r="E132" s="46" t="s">
        <v>90</v>
      </c>
      <c r="F132" s="47"/>
      <c r="G132" s="51"/>
      <c r="H132" s="51">
        <v>0</v>
      </c>
      <c r="I132" s="52"/>
    </row>
    <row r="133" spans="2:9" s="48" customFormat="1" x14ac:dyDescent="0.25">
      <c r="B133" s="43">
        <v>31</v>
      </c>
      <c r="C133" s="44"/>
      <c r="D133" s="39"/>
      <c r="E133" s="46" t="s">
        <v>69</v>
      </c>
      <c r="F133" s="47"/>
      <c r="G133" s="51">
        <f>G134</f>
        <v>4000</v>
      </c>
      <c r="H133" s="51">
        <f>H134</f>
        <v>682.09</v>
      </c>
      <c r="I133" s="52">
        <f t="shared" si="4"/>
        <v>17.052250000000001</v>
      </c>
    </row>
    <row r="134" spans="2:9" s="48" customFormat="1" x14ac:dyDescent="0.25">
      <c r="B134" s="43"/>
      <c r="C134" s="44">
        <v>32</v>
      </c>
      <c r="D134" s="39"/>
      <c r="E134" s="46" t="s">
        <v>75</v>
      </c>
      <c r="F134" s="47"/>
      <c r="G134" s="51">
        <v>4000</v>
      </c>
      <c r="H134" s="51">
        <f>H135+H136</f>
        <v>682.09</v>
      </c>
      <c r="I134" s="52">
        <f t="shared" si="4"/>
        <v>17.052250000000001</v>
      </c>
    </row>
    <row r="135" spans="2:9" s="48" customFormat="1" x14ac:dyDescent="0.25">
      <c r="B135" s="76"/>
      <c r="C135" s="77"/>
      <c r="D135" s="78">
        <v>3237</v>
      </c>
      <c r="E135" s="46" t="s">
        <v>88</v>
      </c>
      <c r="F135" s="47"/>
      <c r="G135" s="51"/>
      <c r="H135" s="51">
        <v>682.09</v>
      </c>
      <c r="I135" s="52"/>
    </row>
    <row r="136" spans="2:9" s="48" customFormat="1" x14ac:dyDescent="0.25">
      <c r="B136" s="43"/>
      <c r="C136" s="44"/>
      <c r="D136" s="39">
        <v>3239</v>
      </c>
      <c r="E136" s="46" t="s">
        <v>90</v>
      </c>
      <c r="F136" s="47"/>
      <c r="G136" s="51"/>
      <c r="H136" s="51">
        <v>0</v>
      </c>
      <c r="I136" s="52"/>
    </row>
    <row r="137" spans="2:9" s="48" customFormat="1" x14ac:dyDescent="0.25">
      <c r="B137" s="124">
        <v>51</v>
      </c>
      <c r="C137" s="125"/>
      <c r="D137" s="126"/>
      <c r="E137" s="78" t="s">
        <v>71</v>
      </c>
      <c r="F137" s="41"/>
      <c r="G137" s="50">
        <f>G138</f>
        <v>4000</v>
      </c>
      <c r="H137" s="50">
        <f>H138</f>
        <v>0</v>
      </c>
      <c r="I137" s="52">
        <f t="shared" ref="I137:I138" si="5">H137/G137*100</f>
        <v>0</v>
      </c>
    </row>
    <row r="138" spans="2:9" s="48" customFormat="1" x14ac:dyDescent="0.25">
      <c r="B138" s="76"/>
      <c r="C138" s="77">
        <v>32</v>
      </c>
      <c r="D138" s="78"/>
      <c r="E138" s="46" t="s">
        <v>75</v>
      </c>
      <c r="F138" s="47"/>
      <c r="G138" s="51">
        <v>4000</v>
      </c>
      <c r="H138" s="51">
        <f>H139+H140</f>
        <v>0</v>
      </c>
      <c r="I138" s="52">
        <f t="shared" si="5"/>
        <v>0</v>
      </c>
    </row>
    <row r="139" spans="2:9" s="48" customFormat="1" x14ac:dyDescent="0.25">
      <c r="B139" s="76"/>
      <c r="C139" s="77"/>
      <c r="D139" s="78">
        <v>3237</v>
      </c>
      <c r="E139" s="46" t="s">
        <v>88</v>
      </c>
      <c r="F139" s="47"/>
      <c r="G139" s="51"/>
      <c r="H139" s="51">
        <v>0</v>
      </c>
      <c r="I139" s="52"/>
    </row>
    <row r="140" spans="2:9" s="48" customFormat="1" x14ac:dyDescent="0.25">
      <c r="B140" s="76"/>
      <c r="C140" s="77"/>
      <c r="D140" s="78">
        <v>3239</v>
      </c>
      <c r="E140" s="46" t="s">
        <v>90</v>
      </c>
      <c r="F140" s="47"/>
      <c r="G140" s="51"/>
      <c r="H140" s="51">
        <v>0</v>
      </c>
      <c r="I140" s="52"/>
    </row>
    <row r="141" spans="2:9" s="48" customFormat="1" ht="25.5" x14ac:dyDescent="0.25">
      <c r="B141" s="121">
        <v>15200221</v>
      </c>
      <c r="C141" s="122"/>
      <c r="D141" s="123"/>
      <c r="E141" s="49" t="s">
        <v>196</v>
      </c>
      <c r="F141" s="41"/>
      <c r="G141" s="53">
        <f>G142</f>
        <v>250000</v>
      </c>
      <c r="H141" s="53">
        <f>H142</f>
        <v>0</v>
      </c>
      <c r="I141" s="54">
        <f t="shared" si="4"/>
        <v>0</v>
      </c>
    </row>
    <row r="142" spans="2:9" s="48" customFormat="1" x14ac:dyDescent="0.25">
      <c r="B142" s="124">
        <v>51</v>
      </c>
      <c r="C142" s="125"/>
      <c r="D142" s="126"/>
      <c r="E142" s="39" t="s">
        <v>71</v>
      </c>
      <c r="F142" s="41"/>
      <c r="G142" s="50">
        <f>G143+G146+G148</f>
        <v>250000</v>
      </c>
      <c r="H142" s="50">
        <f>H143+H146+H148</f>
        <v>0</v>
      </c>
      <c r="I142" s="52">
        <f t="shared" si="4"/>
        <v>0</v>
      </c>
    </row>
    <row r="143" spans="2:9" s="48" customFormat="1" x14ac:dyDescent="0.25">
      <c r="B143" s="43"/>
      <c r="C143" s="44">
        <v>31</v>
      </c>
      <c r="D143" s="39"/>
      <c r="E143" s="39" t="s">
        <v>66</v>
      </c>
      <c r="F143" s="41"/>
      <c r="G143" s="50">
        <v>7000</v>
      </c>
      <c r="H143" s="50">
        <f>H144+H145</f>
        <v>0</v>
      </c>
      <c r="I143" s="52">
        <f t="shared" si="4"/>
        <v>0</v>
      </c>
    </row>
    <row r="144" spans="2:9" s="48" customFormat="1" x14ac:dyDescent="0.25">
      <c r="B144" s="43"/>
      <c r="C144" s="44"/>
      <c r="D144" s="39">
        <v>3111</v>
      </c>
      <c r="E144" s="39" t="s">
        <v>67</v>
      </c>
      <c r="F144" s="41"/>
      <c r="G144" s="50"/>
      <c r="H144" s="50">
        <v>0</v>
      </c>
      <c r="I144" s="52"/>
    </row>
    <row r="145" spans="2:9" s="48" customFormat="1" ht="25.5" x14ac:dyDescent="0.25">
      <c r="B145" s="76"/>
      <c r="C145" s="77"/>
      <c r="D145" s="78">
        <v>3132</v>
      </c>
      <c r="E145" s="78" t="s">
        <v>74</v>
      </c>
      <c r="F145" s="41"/>
      <c r="G145" s="50"/>
      <c r="H145" s="50">
        <v>0</v>
      </c>
      <c r="I145" s="52"/>
    </row>
    <row r="146" spans="2:9" s="48" customFormat="1" x14ac:dyDescent="0.25">
      <c r="B146" s="76"/>
      <c r="C146" s="77">
        <v>32</v>
      </c>
      <c r="D146" s="78"/>
      <c r="E146" s="78" t="s">
        <v>75</v>
      </c>
      <c r="F146" s="41"/>
      <c r="G146" s="50">
        <v>6000</v>
      </c>
      <c r="H146" s="50">
        <f>H147</f>
        <v>0</v>
      </c>
      <c r="I146" s="52">
        <f t="shared" ref="I146" si="6">H146/G146*100</f>
        <v>0</v>
      </c>
    </row>
    <row r="147" spans="2:9" s="48" customFormat="1" x14ac:dyDescent="0.25">
      <c r="B147" s="76"/>
      <c r="C147" s="77"/>
      <c r="D147" s="78">
        <v>3233</v>
      </c>
      <c r="E147" s="78" t="s">
        <v>105</v>
      </c>
      <c r="F147" s="41"/>
      <c r="G147" s="50"/>
      <c r="H147" s="50">
        <v>0</v>
      </c>
      <c r="I147" s="52"/>
    </row>
    <row r="148" spans="2:9" ht="25.5" x14ac:dyDescent="0.25">
      <c r="B148" s="76"/>
      <c r="C148" s="77">
        <v>45</v>
      </c>
      <c r="D148" s="78"/>
      <c r="E148" s="78" t="s">
        <v>101</v>
      </c>
      <c r="F148" s="41"/>
      <c r="G148" s="50">
        <v>237000</v>
      </c>
      <c r="H148" s="50">
        <f>H149</f>
        <v>0</v>
      </c>
      <c r="I148" s="52">
        <f t="shared" ref="I148" si="7">H148/G148*100</f>
        <v>0</v>
      </c>
    </row>
    <row r="149" spans="2:9" ht="25.5" x14ac:dyDescent="0.25">
      <c r="B149" s="76"/>
      <c r="C149" s="77"/>
      <c r="D149" s="78">
        <v>4511</v>
      </c>
      <c r="E149" s="78" t="s">
        <v>197</v>
      </c>
      <c r="F149" s="41"/>
      <c r="G149" s="50"/>
      <c r="H149" s="50">
        <v>0</v>
      </c>
      <c r="I149" s="52"/>
    </row>
  </sheetData>
  <mergeCells count="23">
    <mergeCell ref="B128:D128"/>
    <mergeCell ref="B129:D129"/>
    <mergeCell ref="B141:D141"/>
    <mergeCell ref="B142:D142"/>
    <mergeCell ref="B137:D137"/>
    <mergeCell ref="B65:D65"/>
    <mergeCell ref="B69:D69"/>
    <mergeCell ref="B72:D72"/>
    <mergeCell ref="B73:D73"/>
    <mergeCell ref="B101:D101"/>
    <mergeCell ref="B66:D66"/>
    <mergeCell ref="B2:I2"/>
    <mergeCell ref="B16:D16"/>
    <mergeCell ref="B4:I4"/>
    <mergeCell ref="B6:E6"/>
    <mergeCell ref="B7:E7"/>
    <mergeCell ref="B9:D9"/>
    <mergeCell ref="B10:D10"/>
    <mergeCell ref="B17:D17"/>
    <mergeCell ref="B8:D8"/>
    <mergeCell ref="B50:D50"/>
    <mergeCell ref="B51:D51"/>
    <mergeCell ref="B49:D4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Karađole</cp:lastModifiedBy>
  <cp:lastPrinted>2024-07-30T11:12:56Z</cp:lastPrinted>
  <dcterms:created xsi:type="dcterms:W3CDTF">2022-08-12T12:51:27Z</dcterms:created>
  <dcterms:modified xsi:type="dcterms:W3CDTF">2024-07-30T11:31:10Z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