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C:\Users\user\Desktop\FINANCIJSKI PLAN\FINANCIJSKI PLAN 2025.-2027\"/>
    </mc:Choice>
  </mc:AlternateContent>
  <xr:revisionPtr revIDLastSave="0" documentId="13_ncr:1_{415B6656-E3D0-45E3-9857-662AFA73817F}" xr6:coauthVersionLast="47" xr6:coauthVersionMax="47" xr10:uidLastSave="{00000000-0000-0000-0000-000000000000}"/>
  <bookViews>
    <workbookView xWindow="-120" yWindow="-120" windowWidth="29040" windowHeight="15840" firstSheet="2" activeTab="7" xr2:uid="{00000000-000D-0000-FFFF-FFFF00000000}"/>
  </bookViews>
  <sheets>
    <sheet name="SAŽETAK" sheetId="1" r:id="rId1"/>
    <sheet name=" Račun prihoda i rashoda" sheetId="3" r:id="rId2"/>
    <sheet name="Račun prihoda i rashoda" sheetId="10" r:id="rId3"/>
    <sheet name="Rashodi prema funkcijskoj k " sheetId="8" r:id="rId4"/>
    <sheet name="Račun financiranja" sheetId="6" r:id="rId5"/>
    <sheet name="Račun financiranja-izvori" sheetId="11" r:id="rId6"/>
    <sheet name="POSEBNI DIO" sheetId="7" r:id="rId7"/>
    <sheet name="Četvrta razina" sheetId="9" r:id="rId8"/>
  </sheets>
  <definedNames>
    <definedName name="_xlnm.Print_Area" localSheetId="0">SAŽETAK!$A$1:$J$29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3" l="1"/>
  <c r="H11" i="7"/>
  <c r="G10" i="7"/>
  <c r="G16" i="7"/>
  <c r="G13" i="7"/>
  <c r="G101" i="7"/>
  <c r="G104" i="7"/>
  <c r="G100" i="7"/>
  <c r="G102" i="7"/>
  <c r="G64" i="7"/>
  <c r="H57" i="9"/>
  <c r="H8" i="9"/>
  <c r="H215" i="9"/>
  <c r="H210" i="9"/>
  <c r="H9" i="9"/>
  <c r="G239" i="9"/>
  <c r="F213" i="9"/>
  <c r="F212" i="9" s="1"/>
  <c r="F211" i="9" s="1"/>
  <c r="G213" i="9"/>
  <c r="G212" i="9" s="1"/>
  <c r="G211" i="9" s="1"/>
  <c r="H213" i="9"/>
  <c r="H212" i="9" s="1"/>
  <c r="H211" i="9" s="1"/>
  <c r="I213" i="9"/>
  <c r="I212" i="9" s="1"/>
  <c r="I211" i="9" s="1"/>
  <c r="E213" i="9"/>
  <c r="E212" i="9" s="1"/>
  <c r="E211" i="9" s="1"/>
  <c r="G37" i="1"/>
  <c r="H34" i="1" s="1"/>
  <c r="H37" i="1" s="1"/>
  <c r="I34" i="1" s="1"/>
  <c r="I37" i="1" s="1"/>
  <c r="J34" i="1" s="1"/>
  <c r="J37" i="1" s="1"/>
  <c r="F37" i="1"/>
  <c r="G34" i="1"/>
  <c r="J21" i="1"/>
  <c r="I21" i="1"/>
  <c r="H21" i="1"/>
  <c r="G21" i="1"/>
  <c r="F21" i="1"/>
  <c r="J11" i="1"/>
  <c r="I11" i="1"/>
  <c r="H11" i="1"/>
  <c r="G11" i="1"/>
  <c r="J8" i="1"/>
  <c r="J14" i="1" s="1"/>
  <c r="I8" i="1"/>
  <c r="H8" i="1"/>
  <c r="G8" i="1"/>
  <c r="F8" i="1"/>
  <c r="H14" i="1" l="1"/>
  <c r="H22" i="1"/>
  <c r="H28" i="1" s="1"/>
  <c r="I14" i="1"/>
  <c r="G14" i="1"/>
  <c r="F14" i="1"/>
  <c r="F22" i="1"/>
  <c r="F28" i="1" s="1"/>
  <c r="F29" i="1" s="1"/>
  <c r="J22" i="1"/>
  <c r="J28" i="1" s="1"/>
  <c r="J29" i="1" s="1"/>
  <c r="I22" i="1"/>
  <c r="I28" i="1" s="1"/>
  <c r="I29" i="1" s="1"/>
  <c r="G22" i="1"/>
  <c r="G28" i="1" s="1"/>
  <c r="G29" i="1" s="1"/>
  <c r="H29" i="1"/>
  <c r="F245" i="9"/>
  <c r="H245" i="9"/>
  <c r="I245" i="9"/>
  <c r="F238" i="9"/>
  <c r="H238" i="9"/>
  <c r="I238" i="9"/>
  <c r="F227" i="9"/>
  <c r="H227" i="9"/>
  <c r="I227" i="9"/>
  <c r="H222" i="9"/>
  <c r="I222" i="9"/>
  <c r="I216" i="9"/>
  <c r="H207" i="9"/>
  <c r="I207" i="9"/>
  <c r="H202" i="9"/>
  <c r="I202" i="9"/>
  <c r="H196" i="9"/>
  <c r="I196" i="9"/>
  <c r="H191" i="9"/>
  <c r="I191" i="9"/>
  <c r="H186" i="9"/>
  <c r="I186" i="9"/>
  <c r="H181" i="9"/>
  <c r="I181" i="9"/>
  <c r="H176" i="9"/>
  <c r="I176" i="9"/>
  <c r="E176" i="9"/>
  <c r="H167" i="9"/>
  <c r="I167" i="9"/>
  <c r="H158" i="9"/>
  <c r="I158" i="9"/>
  <c r="H150" i="9"/>
  <c r="I150" i="9"/>
  <c r="H144" i="9"/>
  <c r="I144" i="9"/>
  <c r="H136" i="9"/>
  <c r="I136" i="9"/>
  <c r="H124" i="9"/>
  <c r="I124" i="9"/>
  <c r="H117" i="9"/>
  <c r="I117" i="9"/>
  <c r="H103" i="9"/>
  <c r="H94" i="9"/>
  <c r="I94" i="9"/>
  <c r="H89" i="9"/>
  <c r="I89" i="9"/>
  <c r="H85" i="9"/>
  <c r="I85" i="9"/>
  <c r="H80" i="9"/>
  <c r="I80" i="9"/>
  <c r="H76" i="9"/>
  <c r="I76" i="9"/>
  <c r="H68" i="9"/>
  <c r="I68" i="9"/>
  <c r="H59" i="9"/>
  <c r="I59" i="9"/>
  <c r="H53" i="9"/>
  <c r="I53" i="9"/>
  <c r="I50" i="9"/>
  <c r="H50" i="9"/>
  <c r="I20" i="9"/>
  <c r="H20" i="9"/>
  <c r="E245" i="9"/>
  <c r="E238" i="9"/>
  <c r="E227" i="9"/>
  <c r="E191" i="9"/>
  <c r="F22" i="3" l="1"/>
  <c r="H185" i="9"/>
  <c r="E25" i="10"/>
  <c r="F25" i="10"/>
  <c r="D25" i="10"/>
  <c r="F50" i="10"/>
  <c r="F51" i="10"/>
  <c r="E51" i="10"/>
  <c r="E50" i="10" s="1"/>
  <c r="D50" i="10"/>
  <c r="D51" i="10"/>
  <c r="H45" i="3" l="1"/>
  <c r="G45" i="3"/>
  <c r="F45" i="3"/>
  <c r="E45" i="3"/>
  <c r="D45" i="3"/>
  <c r="H38" i="3"/>
  <c r="H42" i="3"/>
  <c r="G38" i="3"/>
  <c r="G37" i="3" s="1"/>
  <c r="G42" i="3"/>
  <c r="H50" i="3"/>
  <c r="G50" i="3"/>
  <c r="F50" i="3"/>
  <c r="H22" i="3"/>
  <c r="G22" i="3"/>
  <c r="H11" i="3"/>
  <c r="G16" i="3"/>
  <c r="H16" i="3"/>
  <c r="G18" i="3"/>
  <c r="H18" i="3"/>
  <c r="F46" i="10"/>
  <c r="F41" i="10"/>
  <c r="F39" i="10"/>
  <c r="F37" i="10"/>
  <c r="F35" i="10"/>
  <c r="E46" i="10"/>
  <c r="E41" i="10"/>
  <c r="E39" i="10"/>
  <c r="E37" i="10"/>
  <c r="E35" i="10"/>
  <c r="F21" i="10"/>
  <c r="F16" i="10"/>
  <c r="F14" i="10"/>
  <c r="F12" i="10"/>
  <c r="F10" i="10"/>
  <c r="E21" i="10"/>
  <c r="E16" i="10"/>
  <c r="E14" i="10"/>
  <c r="E12" i="10"/>
  <c r="E10" i="10"/>
  <c r="F9" i="8"/>
  <c r="F8" i="8" s="1"/>
  <c r="E9" i="8"/>
  <c r="E8" i="8" s="1"/>
  <c r="H9" i="7"/>
  <c r="H8" i="7" s="1"/>
  <c r="I9" i="7"/>
  <c r="I8" i="7" s="1"/>
  <c r="I111" i="7"/>
  <c r="H111" i="7"/>
  <c r="I114" i="7"/>
  <c r="H114" i="7"/>
  <c r="I117" i="7"/>
  <c r="H117" i="7"/>
  <c r="H100" i="7"/>
  <c r="I100" i="7"/>
  <c r="H97" i="7"/>
  <c r="I97" i="7"/>
  <c r="H94" i="7"/>
  <c r="H93" i="7" s="1"/>
  <c r="I94" i="7"/>
  <c r="I93" i="7" s="1"/>
  <c r="I87" i="7"/>
  <c r="I84" i="7"/>
  <c r="H87" i="7"/>
  <c r="H84" i="7"/>
  <c r="H90" i="7"/>
  <c r="I90" i="7"/>
  <c r="I63" i="7"/>
  <c r="I69" i="7"/>
  <c r="I75" i="7"/>
  <c r="I72" i="7"/>
  <c r="I66" i="7"/>
  <c r="H69" i="7"/>
  <c r="H75" i="7"/>
  <c r="H72" i="7"/>
  <c r="H66" i="7"/>
  <c r="H63" i="7"/>
  <c r="I59" i="7"/>
  <c r="I56" i="7"/>
  <c r="I53" i="7"/>
  <c r="I50" i="7"/>
  <c r="H59" i="7"/>
  <c r="H56" i="7"/>
  <c r="H53" i="7"/>
  <c r="H50" i="7"/>
  <c r="I46" i="7"/>
  <c r="I43" i="7"/>
  <c r="I42" i="7" s="1"/>
  <c r="H46" i="7"/>
  <c r="H43" i="7"/>
  <c r="H42" i="7" s="1"/>
  <c r="H39" i="7"/>
  <c r="H31" i="7"/>
  <c r="H36" i="7"/>
  <c r="I31" i="7"/>
  <c r="I30" i="7" s="1"/>
  <c r="I20" i="7"/>
  <c r="I19" i="7" s="1"/>
  <c r="I18" i="7" s="1"/>
  <c r="H20" i="7"/>
  <c r="H19" i="7" s="1"/>
  <c r="H18" i="7" s="1"/>
  <c r="I8" i="9"/>
  <c r="I7" i="9" s="1"/>
  <c r="I79" i="9"/>
  <c r="H79" i="9"/>
  <c r="I58" i="9"/>
  <c r="H58" i="9"/>
  <c r="I75" i="9"/>
  <c r="H75" i="9"/>
  <c r="I84" i="9"/>
  <c r="H84" i="9"/>
  <c r="I88" i="9"/>
  <c r="H88" i="9"/>
  <c r="I93" i="9"/>
  <c r="H93" i="9"/>
  <c r="I102" i="9"/>
  <c r="H102" i="9"/>
  <c r="I116" i="9"/>
  <c r="H116" i="9"/>
  <c r="I123" i="9"/>
  <c r="H123" i="9"/>
  <c r="I135" i="9"/>
  <c r="H135" i="9"/>
  <c r="I143" i="9"/>
  <c r="H143" i="9"/>
  <c r="I149" i="9"/>
  <c r="H149" i="9"/>
  <c r="I157" i="9"/>
  <c r="H157" i="9"/>
  <c r="I166" i="9"/>
  <c r="H166" i="9"/>
  <c r="I180" i="9"/>
  <c r="H180" i="9"/>
  <c r="I185" i="9"/>
  <c r="I190" i="9"/>
  <c r="H190" i="9"/>
  <c r="I195" i="9"/>
  <c r="H195" i="9"/>
  <c r="I201" i="9"/>
  <c r="H201" i="9"/>
  <c r="I206" i="9"/>
  <c r="H206" i="9"/>
  <c r="I215" i="9"/>
  <c r="I210" i="9" s="1"/>
  <c r="I226" i="9"/>
  <c r="I225" i="9" s="1"/>
  <c r="H226" i="9"/>
  <c r="H225" i="9" s="1"/>
  <c r="I237" i="9"/>
  <c r="H237" i="9"/>
  <c r="I244" i="9"/>
  <c r="H244" i="9"/>
  <c r="C51" i="10"/>
  <c r="C50" i="10" s="1"/>
  <c r="B51" i="10"/>
  <c r="B50" i="10" s="1"/>
  <c r="F38" i="3"/>
  <c r="F42" i="3"/>
  <c r="F16" i="3"/>
  <c r="F18" i="3"/>
  <c r="F10" i="3" s="1"/>
  <c r="D35" i="10"/>
  <c r="D37" i="10"/>
  <c r="D39" i="10"/>
  <c r="D41" i="10"/>
  <c r="D46" i="10"/>
  <c r="D10" i="10"/>
  <c r="D12" i="10"/>
  <c r="D14" i="10"/>
  <c r="D16" i="10"/>
  <c r="D21" i="10"/>
  <c r="G10" i="6"/>
  <c r="H10" i="6"/>
  <c r="I10" i="6"/>
  <c r="G7" i="6"/>
  <c r="H7" i="6"/>
  <c r="I7" i="6"/>
  <c r="D12" i="11"/>
  <c r="D13" i="11"/>
  <c r="D9" i="8"/>
  <c r="D8" i="8" s="1"/>
  <c r="G9" i="7"/>
  <c r="G112" i="7"/>
  <c r="G111" i="7" s="1"/>
  <c r="G115" i="7"/>
  <c r="G114" i="7" s="1"/>
  <c r="G118" i="7"/>
  <c r="G117" i="7" s="1"/>
  <c r="G105" i="7"/>
  <c r="G108" i="7"/>
  <c r="G95" i="7"/>
  <c r="G94" i="7" s="1"/>
  <c r="G93" i="7" s="1"/>
  <c r="G98" i="7"/>
  <c r="G97" i="7" s="1"/>
  <c r="G91" i="7"/>
  <c r="G90" i="7" s="1"/>
  <c r="G88" i="7"/>
  <c r="G87" i="7" s="1"/>
  <c r="G85" i="7"/>
  <c r="G84" i="7" s="1"/>
  <c r="G82" i="7"/>
  <c r="G81" i="7" s="1"/>
  <c r="G63" i="7"/>
  <c r="G67" i="7"/>
  <c r="G66" i="7" s="1"/>
  <c r="G71" i="7"/>
  <c r="G70" i="7" s="1"/>
  <c r="G69" i="7" s="1"/>
  <c r="G74" i="7"/>
  <c r="G73" i="7" s="1"/>
  <c r="G76" i="7"/>
  <c r="G78" i="7"/>
  <c r="G51" i="7"/>
  <c r="G50" i="7" s="1"/>
  <c r="G54" i="7"/>
  <c r="G53" i="7" s="1"/>
  <c r="G57" i="7"/>
  <c r="G56" i="7" s="1"/>
  <c r="G60" i="7"/>
  <c r="G59" i="7" s="1"/>
  <c r="G47" i="7"/>
  <c r="G46" i="7" s="1"/>
  <c r="G44" i="7"/>
  <c r="G43" i="7" s="1"/>
  <c r="G40" i="7"/>
  <c r="G39" i="7" s="1"/>
  <c r="G37" i="7"/>
  <c r="G36" i="7" s="1"/>
  <c r="G34" i="7"/>
  <c r="G32" i="7"/>
  <c r="G27" i="7"/>
  <c r="G25" i="7"/>
  <c r="G21" i="7"/>
  <c r="E7" i="9"/>
  <c r="G228" i="9"/>
  <c r="G227" i="9" s="1"/>
  <c r="G90" i="9"/>
  <c r="G86" i="9"/>
  <c r="G187" i="9"/>
  <c r="G145" i="9"/>
  <c r="G118" i="9"/>
  <c r="G104" i="9"/>
  <c r="G168" i="9"/>
  <c r="F168" i="9"/>
  <c r="F167" i="9" s="1"/>
  <c r="G246" i="9"/>
  <c r="G217" i="9"/>
  <c r="G220" i="9"/>
  <c r="G223" i="9"/>
  <c r="G222" i="9" s="1"/>
  <c r="G203" i="9"/>
  <c r="G208" i="9"/>
  <c r="G197" i="9"/>
  <c r="G192" i="9"/>
  <c r="G182" i="9"/>
  <c r="G177" i="9"/>
  <c r="G176" i="9" s="1"/>
  <c r="G159" i="9"/>
  <c r="G151" i="9"/>
  <c r="G137" i="9"/>
  <c r="G125" i="9"/>
  <c r="G95" i="9"/>
  <c r="G59" i="9"/>
  <c r="G69" i="9"/>
  <c r="G68" i="9" s="1"/>
  <c r="G77" i="9"/>
  <c r="G81" i="9"/>
  <c r="H9" i="3" l="1"/>
  <c r="H10" i="3"/>
  <c r="G10" i="3"/>
  <c r="G9" i="3" s="1"/>
  <c r="F37" i="3"/>
  <c r="E34" i="10"/>
  <c r="E9" i="10"/>
  <c r="H80" i="7"/>
  <c r="I110" i="7"/>
  <c r="H110" i="7"/>
  <c r="G80" i="7"/>
  <c r="G216" i="9"/>
  <c r="G215" i="9"/>
  <c r="G210" i="9" s="1"/>
  <c r="H15" i="9"/>
  <c r="H12" i="9"/>
  <c r="G123" i="9"/>
  <c r="G124" i="9"/>
  <c r="G206" i="9"/>
  <c r="G15" i="9" s="1"/>
  <c r="G207" i="9"/>
  <c r="G102" i="9"/>
  <c r="G103" i="9"/>
  <c r="G237" i="9"/>
  <c r="G238" i="9"/>
  <c r="G135" i="9"/>
  <c r="G136" i="9"/>
  <c r="G180" i="9"/>
  <c r="G181" i="9"/>
  <c r="G201" i="9"/>
  <c r="G202" i="9"/>
  <c r="G244" i="9"/>
  <c r="G245" i="9"/>
  <c r="G116" i="9"/>
  <c r="G117" i="9"/>
  <c r="G84" i="9"/>
  <c r="G85" i="9"/>
  <c r="G149" i="9"/>
  <c r="G150" i="9"/>
  <c r="G190" i="9"/>
  <c r="G191" i="9"/>
  <c r="G143" i="9"/>
  <c r="G144" i="9"/>
  <c r="G88" i="9"/>
  <c r="G12" i="9" s="1"/>
  <c r="G89" i="9"/>
  <c r="G79" i="9"/>
  <c r="G80" i="9"/>
  <c r="G93" i="9"/>
  <c r="G94" i="9"/>
  <c r="G157" i="9"/>
  <c r="G158" i="9"/>
  <c r="G195" i="9"/>
  <c r="G196" i="9"/>
  <c r="G166" i="9"/>
  <c r="G167" i="9"/>
  <c r="G185" i="9"/>
  <c r="G186" i="9"/>
  <c r="G75" i="9"/>
  <c r="G76" i="9"/>
  <c r="I83" i="9"/>
  <c r="I57" i="9"/>
  <c r="H200" i="9"/>
  <c r="H179" i="9" s="1"/>
  <c r="I134" i="9"/>
  <c r="H92" i="9"/>
  <c r="H83" i="9"/>
  <c r="H134" i="9"/>
  <c r="I92" i="9"/>
  <c r="I200" i="9"/>
  <c r="I179" i="9" s="1"/>
  <c r="F34" i="10"/>
  <c r="F9" i="10"/>
  <c r="D9" i="10"/>
  <c r="D34" i="10"/>
  <c r="H37" i="3"/>
  <c r="F9" i="3"/>
  <c r="I62" i="7"/>
  <c r="I80" i="7"/>
  <c r="H49" i="7"/>
  <c r="G20" i="7"/>
  <c r="G19" i="7" s="1"/>
  <c r="G18" i="7" s="1"/>
  <c r="H30" i="7"/>
  <c r="G110" i="7"/>
  <c r="G49" i="7"/>
  <c r="H62" i="7"/>
  <c r="G31" i="7"/>
  <c r="G30" i="7" s="1"/>
  <c r="I49" i="7"/>
  <c r="G42" i="7"/>
  <c r="G62" i="7"/>
  <c r="G226" i="9"/>
  <c r="G225" i="9" s="1"/>
  <c r="G58" i="9"/>
  <c r="G57" i="9" s="1"/>
  <c r="E51" i="3"/>
  <c r="E50" i="3" s="1"/>
  <c r="E29" i="3"/>
  <c r="E28" i="3" s="1"/>
  <c r="F118" i="7"/>
  <c r="F115" i="7"/>
  <c r="F112" i="7"/>
  <c r="F108" i="7"/>
  <c r="E108" i="7"/>
  <c r="F105" i="7"/>
  <c r="F98" i="7"/>
  <c r="F95" i="7"/>
  <c r="F91" i="7"/>
  <c r="F88" i="7"/>
  <c r="F85" i="7"/>
  <c r="F82" i="7"/>
  <c r="F78" i="7"/>
  <c r="F76" i="7"/>
  <c r="F73" i="7"/>
  <c r="F70" i="7"/>
  <c r="F67" i="7"/>
  <c r="F64" i="7"/>
  <c r="F60" i="7"/>
  <c r="F57" i="7"/>
  <c r="F54" i="7"/>
  <c r="F51" i="7"/>
  <c r="F47" i="7"/>
  <c r="F44" i="7"/>
  <c r="F40" i="7"/>
  <c r="F37" i="7"/>
  <c r="F34" i="7"/>
  <c r="F32" i="7"/>
  <c r="F27" i="7"/>
  <c r="F25" i="7"/>
  <c r="F21" i="7"/>
  <c r="E118" i="7"/>
  <c r="E115" i="7"/>
  <c r="E112" i="7"/>
  <c r="E111" i="7"/>
  <c r="E105" i="7"/>
  <c r="E98" i="7"/>
  <c r="E95" i="7"/>
  <c r="E91" i="7"/>
  <c r="E88" i="7"/>
  <c r="E85" i="7"/>
  <c r="E82" i="7"/>
  <c r="E78" i="7"/>
  <c r="E76" i="7"/>
  <c r="E73" i="7"/>
  <c r="E70" i="7"/>
  <c r="E67" i="7"/>
  <c r="E64" i="7"/>
  <c r="E60" i="7"/>
  <c r="E57" i="7"/>
  <c r="E54" i="7"/>
  <c r="E51" i="7"/>
  <c r="E47" i="7"/>
  <c r="E44" i="7"/>
  <c r="E40" i="7"/>
  <c r="E37" i="7"/>
  <c r="E34" i="7"/>
  <c r="E32" i="7"/>
  <c r="E27" i="7"/>
  <c r="E25" i="7"/>
  <c r="E21" i="7"/>
  <c r="F117" i="7"/>
  <c r="F114" i="7"/>
  <c r="F111" i="7"/>
  <c r="E114" i="7"/>
  <c r="E117" i="7"/>
  <c r="C8" i="8"/>
  <c r="C9" i="8"/>
  <c r="C9" i="11"/>
  <c r="C12" i="11"/>
  <c r="F7" i="6"/>
  <c r="E7" i="6"/>
  <c r="F10" i="6"/>
  <c r="E10" i="6"/>
  <c r="C41" i="10"/>
  <c r="C46" i="10"/>
  <c r="C39" i="10"/>
  <c r="C37" i="10"/>
  <c r="C35" i="10"/>
  <c r="C21" i="10"/>
  <c r="C16" i="10"/>
  <c r="C14" i="10"/>
  <c r="C12" i="10"/>
  <c r="C10" i="10"/>
  <c r="E38" i="3"/>
  <c r="E42" i="3"/>
  <c r="E22" i="3"/>
  <c r="E18" i="3"/>
  <c r="E16" i="3"/>
  <c r="E11" i="3"/>
  <c r="B8" i="8"/>
  <c r="B9" i="8"/>
  <c r="B10" i="11"/>
  <c r="B9" i="11" s="1"/>
  <c r="B13" i="11"/>
  <c r="B12" i="11" s="1"/>
  <c r="E11" i="6"/>
  <c r="B46" i="10"/>
  <c r="B41" i="10"/>
  <c r="B39" i="10"/>
  <c r="B37" i="10"/>
  <c r="B35" i="10"/>
  <c r="B16" i="10"/>
  <c r="B21" i="10"/>
  <c r="B14" i="10"/>
  <c r="B12" i="10"/>
  <c r="B10" i="10"/>
  <c r="D42" i="3"/>
  <c r="D38" i="3"/>
  <c r="D37" i="3" s="1"/>
  <c r="D22" i="3"/>
  <c r="D18" i="3"/>
  <c r="D16" i="3"/>
  <c r="D11" i="3"/>
  <c r="H29" i="7" l="1"/>
  <c r="I29" i="7"/>
  <c r="H56" i="9"/>
  <c r="H7" i="9" s="1"/>
  <c r="G83" i="9"/>
  <c r="G200" i="9"/>
  <c r="G134" i="9"/>
  <c r="G92" i="9"/>
  <c r="G179" i="9"/>
  <c r="I56" i="9"/>
  <c r="E10" i="3"/>
  <c r="E9" i="3" s="1"/>
  <c r="E37" i="3"/>
  <c r="D10" i="3"/>
  <c r="D9" i="3" s="1"/>
  <c r="F110" i="7"/>
  <c r="E110" i="7"/>
  <c r="G29" i="7"/>
  <c r="G8" i="7" s="1"/>
  <c r="C9" i="10"/>
  <c r="B34" i="10"/>
  <c r="C34" i="10"/>
  <c r="B9" i="10"/>
  <c r="I19" i="9"/>
  <c r="I18" i="9" s="1"/>
  <c r="I17" i="9" s="1"/>
  <c r="H19" i="9"/>
  <c r="H18" i="9" l="1"/>
  <c r="H17" i="9" s="1"/>
  <c r="G56" i="9"/>
  <c r="G54" i="9"/>
  <c r="G53" i="9" s="1"/>
  <c r="G51" i="9"/>
  <c r="G50" i="9" s="1"/>
  <c r="G47" i="9"/>
  <c r="G26" i="9"/>
  <c r="G21" i="9"/>
  <c r="G20" i="9" l="1"/>
  <c r="G19" i="9"/>
  <c r="F223" i="9"/>
  <c r="F222" i="9" s="1"/>
  <c r="E223" i="9"/>
  <c r="F220" i="9"/>
  <c r="F217" i="9"/>
  <c r="E217" i="9"/>
  <c r="F208" i="9"/>
  <c r="E208" i="9"/>
  <c r="F203" i="9"/>
  <c r="F202" i="9" s="1"/>
  <c r="E203" i="9"/>
  <c r="E202" i="9" s="1"/>
  <c r="F197" i="9"/>
  <c r="E197" i="9"/>
  <c r="F192" i="9"/>
  <c r="E190" i="9"/>
  <c r="F187" i="9"/>
  <c r="E187" i="9"/>
  <c r="F182" i="9"/>
  <c r="E182" i="9"/>
  <c r="E181" i="9" s="1"/>
  <c r="F177" i="9"/>
  <c r="F176" i="9" s="1"/>
  <c r="E168" i="9"/>
  <c r="F159" i="9"/>
  <c r="E159" i="9"/>
  <c r="E158" i="9" s="1"/>
  <c r="F151" i="9"/>
  <c r="E151" i="9"/>
  <c r="F145" i="9"/>
  <c r="E145" i="9"/>
  <c r="E144" i="9" s="1"/>
  <c r="F137" i="9"/>
  <c r="E137" i="9"/>
  <c r="F125" i="9"/>
  <c r="E125" i="9"/>
  <c r="E124" i="9" s="1"/>
  <c r="F118" i="9"/>
  <c r="E118" i="9"/>
  <c r="F104" i="9"/>
  <c r="E104" i="9"/>
  <c r="F95" i="9"/>
  <c r="E95" i="9"/>
  <c r="F90" i="9"/>
  <c r="E90" i="9"/>
  <c r="F86" i="9"/>
  <c r="E86" i="9"/>
  <c r="F81" i="9"/>
  <c r="E81" i="9"/>
  <c r="F77" i="9"/>
  <c r="E77" i="9"/>
  <c r="F69" i="9"/>
  <c r="F68" i="9" s="1"/>
  <c r="E69" i="9"/>
  <c r="E68" i="9" s="1"/>
  <c r="F60" i="9"/>
  <c r="F59" i="9" s="1"/>
  <c r="E60" i="9"/>
  <c r="E59" i="9" s="1"/>
  <c r="F54" i="9"/>
  <c r="F53" i="9" s="1"/>
  <c r="E54" i="9"/>
  <c r="E53" i="9" s="1"/>
  <c r="F51" i="9"/>
  <c r="F50" i="9" s="1"/>
  <c r="E51" i="9"/>
  <c r="E50" i="9" s="1"/>
  <c r="F47" i="9"/>
  <c r="E47" i="9"/>
  <c r="F26" i="9"/>
  <c r="E26" i="9"/>
  <c r="F21" i="9"/>
  <c r="E21" i="9"/>
  <c r="F8" i="9"/>
  <c r="F7" i="9" s="1"/>
  <c r="F101" i="7"/>
  <c r="F100" i="7" s="1"/>
  <c r="E101" i="7"/>
  <c r="E100" i="7" s="1"/>
  <c r="F97" i="7"/>
  <c r="E97" i="7"/>
  <c r="E94" i="7"/>
  <c r="F90" i="7"/>
  <c r="E90" i="7"/>
  <c r="F87" i="7"/>
  <c r="E87" i="7"/>
  <c r="F84" i="7"/>
  <c r="E84" i="7"/>
  <c r="F81" i="7"/>
  <c r="E81" i="7"/>
  <c r="F75" i="7"/>
  <c r="E75" i="7"/>
  <c r="F72" i="7"/>
  <c r="E72" i="7"/>
  <c r="F69" i="7"/>
  <c r="E69" i="7"/>
  <c r="F66" i="7"/>
  <c r="E66" i="7"/>
  <c r="F63" i="7"/>
  <c r="E63" i="7"/>
  <c r="F59" i="7"/>
  <c r="E59" i="7"/>
  <c r="F56" i="7"/>
  <c r="E56" i="7"/>
  <c r="F53" i="7"/>
  <c r="E53" i="7"/>
  <c r="F50" i="7"/>
  <c r="E50" i="7"/>
  <c r="F46" i="7"/>
  <c r="E46" i="7"/>
  <c r="E42" i="7" s="1"/>
  <c r="F43" i="7"/>
  <c r="E43" i="7"/>
  <c r="F39" i="7"/>
  <c r="E39" i="7"/>
  <c r="F36" i="7"/>
  <c r="E36" i="7"/>
  <c r="F31" i="7"/>
  <c r="E31" i="7"/>
  <c r="F20" i="7"/>
  <c r="F19" i="7" s="1"/>
  <c r="F18" i="7" s="1"/>
  <c r="E20" i="7"/>
  <c r="F9" i="7"/>
  <c r="F8" i="7" s="1"/>
  <c r="G18" i="9" l="1"/>
  <c r="G17" i="9" s="1"/>
  <c r="G9" i="9"/>
  <c r="F216" i="9"/>
  <c r="F79" i="9"/>
  <c r="F80" i="9"/>
  <c r="F88" i="9"/>
  <c r="F89" i="9"/>
  <c r="F123" i="9"/>
  <c r="F124" i="9"/>
  <c r="F157" i="9"/>
  <c r="F158" i="9"/>
  <c r="F180" i="9"/>
  <c r="F181" i="9"/>
  <c r="F190" i="9"/>
  <c r="F191" i="9"/>
  <c r="F75" i="9"/>
  <c r="F76" i="9"/>
  <c r="F84" i="9"/>
  <c r="F83" i="9" s="1"/>
  <c r="F85" i="9"/>
  <c r="F93" i="9"/>
  <c r="F94" i="9"/>
  <c r="F116" i="9"/>
  <c r="F117" i="9"/>
  <c r="F135" i="9"/>
  <c r="F136" i="9"/>
  <c r="F149" i="9"/>
  <c r="F150" i="9"/>
  <c r="F185" i="9"/>
  <c r="F186" i="9"/>
  <c r="F195" i="9"/>
  <c r="F196" i="9"/>
  <c r="F206" i="9"/>
  <c r="F207" i="9"/>
  <c r="F102" i="9"/>
  <c r="F103" i="9"/>
  <c r="F143" i="9"/>
  <c r="F144" i="9"/>
  <c r="F20" i="9"/>
  <c r="E220" i="9"/>
  <c r="E216" i="9" s="1"/>
  <c r="E222" i="9"/>
  <c r="E206" i="9"/>
  <c r="E207" i="9"/>
  <c r="E195" i="9"/>
  <c r="E196" i="9"/>
  <c r="E185" i="9"/>
  <c r="E186" i="9"/>
  <c r="E166" i="9"/>
  <c r="E167" i="9"/>
  <c r="E149" i="9"/>
  <c r="E150" i="9"/>
  <c r="E135" i="9"/>
  <c r="E136" i="9"/>
  <c r="E116" i="9"/>
  <c r="E117" i="9"/>
  <c r="E102" i="9"/>
  <c r="E103" i="9"/>
  <c r="E93" i="9"/>
  <c r="E94" i="9"/>
  <c r="E88" i="9"/>
  <c r="E83" i="9" s="1"/>
  <c r="E89" i="9"/>
  <c r="E84" i="9"/>
  <c r="E85" i="9"/>
  <c r="E79" i="9"/>
  <c r="E80" i="9"/>
  <c r="E75" i="9"/>
  <c r="E76" i="9"/>
  <c r="E20" i="9"/>
  <c r="F166" i="9"/>
  <c r="F30" i="7"/>
  <c r="E62" i="7"/>
  <c r="F49" i="7"/>
  <c r="F62" i="7"/>
  <c r="F80" i="7"/>
  <c r="F42" i="7"/>
  <c r="F58" i="9"/>
  <c r="E19" i="9"/>
  <c r="E18" i="9" s="1"/>
  <c r="E17" i="9" s="1"/>
  <c r="E58" i="9"/>
  <c r="F19" i="9"/>
  <c r="F18" i="9" s="1"/>
  <c r="F17" i="9" s="1"/>
  <c r="E123" i="9"/>
  <c r="F215" i="9"/>
  <c r="F210" i="9" s="1"/>
  <c r="E201" i="9"/>
  <c r="E143" i="9"/>
  <c r="E157" i="9"/>
  <c r="E180" i="9"/>
  <c r="E93" i="7"/>
  <c r="E49" i="7"/>
  <c r="E80" i="7"/>
  <c r="E19" i="7"/>
  <c r="E30" i="7"/>
  <c r="G8" i="9" l="1"/>
  <c r="G7" i="9"/>
  <c r="F134" i="9"/>
  <c r="F92" i="9"/>
  <c r="F179" i="9"/>
  <c r="F57" i="9"/>
  <c r="E215" i="9"/>
  <c r="E210" i="9" s="1"/>
  <c r="E200" i="9"/>
  <c r="E92" i="9"/>
  <c r="E57" i="9"/>
  <c r="E179" i="9"/>
  <c r="E134" i="9"/>
  <c r="E18" i="7"/>
  <c r="E29" i="7"/>
  <c r="E56" i="9" l="1"/>
  <c r="F28" i="3" l="1"/>
  <c r="G28" i="3"/>
  <c r="H28" i="3"/>
  <c r="E9" i="11"/>
  <c r="F9" i="11"/>
  <c r="D9" i="11"/>
  <c r="D10" i="11"/>
  <c r="F94" i="7"/>
  <c r="F94" i="7" a="1"/>
  <c r="F93" i="7"/>
  <c r="F201" i="9"/>
  <c r="F201" i="9" a="1"/>
  <c r="F200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<sst xmlns="http://schemas.openxmlformats.org/spreadsheetml/2006/main" count="591" uniqueCount="198">
  <si>
    <t>PRIHODI UKUPNO</t>
  </si>
  <si>
    <t>RASHODI UKUPNO</t>
  </si>
  <si>
    <t>NETO FINANCIRANJE</t>
  </si>
  <si>
    <t>Naziv prihoda</t>
  </si>
  <si>
    <t xml:space="preserve">A. RAČUN PRIHODA I RASHODA </t>
  </si>
  <si>
    <t>Razred</t>
  </si>
  <si>
    <t>Skupina</t>
  </si>
  <si>
    <t>Izvor</t>
  </si>
  <si>
    <t>Prihodi poslovanja</t>
  </si>
  <si>
    <t>Naziv rashoda</t>
  </si>
  <si>
    <t>Rashodi poslovanja</t>
  </si>
  <si>
    <t>Rashodi za zaposlene</t>
  </si>
  <si>
    <t>BROJČANA OZNAKA I NAZIV</t>
  </si>
  <si>
    <t>UKUPNI RASHODI</t>
  </si>
  <si>
    <t>Izdaci za financijsku imovinu i otplate zajmova</t>
  </si>
  <si>
    <t>II. POSEBNI DIO</t>
  </si>
  <si>
    <t>I. OPĆI DIO</t>
  </si>
  <si>
    <t xml:space="preserve">Naziv </t>
  </si>
  <si>
    <t>Materijalni rashodi</t>
  </si>
  <si>
    <t>Izdaci za otplatu glavnice primljenih kredita i zajmova</t>
  </si>
  <si>
    <t>A) SAŽETAK RAČUNA PRIHODA I RASHODA</t>
  </si>
  <si>
    <t>B) SAŽETAK RAČUNA FINANCIRANJA</t>
  </si>
  <si>
    <t>Pomoći iz inozemstva i od subjekata unutar općeg proračuna</t>
  </si>
  <si>
    <t>1 Opći prihodi i primici</t>
  </si>
  <si>
    <t>11 Opći prihodi i primici</t>
  </si>
  <si>
    <t>MUZEJ GRADA ŠIBENIKA</t>
  </si>
  <si>
    <t>MUZEJSKA DJELATNOST</t>
  </si>
  <si>
    <t>Financijski rashodi</t>
  </si>
  <si>
    <t>Rashodi za nabavu proizvedene dugotrajne imovine</t>
  </si>
  <si>
    <t>ZAŠTITA KULTURNO POVIJESNE BAŠTINE</t>
  </si>
  <si>
    <t>Rashodi za dodatna ulaganja na nefinancijskoj imovini</t>
  </si>
  <si>
    <t>Prihodi od prodaje proizvoda i robe te pruženih usluga i prihodi od donacija</t>
  </si>
  <si>
    <t>Prihodi od upravnih i administrativnih pristojbi, pristojbi po posebnim propisima i naknada</t>
  </si>
  <si>
    <t>08 Rekreacija, kultura i religija</t>
  </si>
  <si>
    <t>082 Službe kulture</t>
  </si>
  <si>
    <t>4 Prihodi za posebne namjene</t>
  </si>
  <si>
    <t>44 Prihodi za posebne namjene</t>
  </si>
  <si>
    <t xml:space="preserve"> </t>
  </si>
  <si>
    <t>Vlastiti prihodi - višak</t>
  </si>
  <si>
    <t>Prihodi za posebne namjene - višak</t>
  </si>
  <si>
    <t>Opći prihodi i primici - manjak</t>
  </si>
  <si>
    <t>Višak prihoda poslovanja</t>
  </si>
  <si>
    <t>Manjak prihoda poslovanja</t>
  </si>
  <si>
    <t>Projekcija proračuna
za 2026.</t>
  </si>
  <si>
    <t>6 PRIHODI POSLOVANJA</t>
  </si>
  <si>
    <t>7 PRIHODI OD PRODAJE NEFINANCIJSKE IMOVINE</t>
  </si>
  <si>
    <t>3 RASHODI  POSLOVANJA</t>
  </si>
  <si>
    <t>4 RASHODI ZA NABAVU NEFINANCIJSKE IMOVINE</t>
  </si>
  <si>
    <t>8 PRIMICI OD FINANCIJSKE IMOVINE I ZADUŽIVANJA</t>
  </si>
  <si>
    <t>5 IZDACI ZA FINANCIJSKU IMOVINU I OTPLATE ZAJMOVA</t>
  </si>
  <si>
    <t xml:space="preserve">C) PRENESENI VIŠAK ILI PRENESENI MANJAK </t>
  </si>
  <si>
    <t>PRIJENOS VIŠKA / MANJKA IZ PRETHODNE(IH) GODINE</t>
  </si>
  <si>
    <t>PRIJENOS VIŠKA / MANJKA U SLJEDEĆE RAZDOBLJE</t>
  </si>
  <si>
    <t>VIŠAK / MANJAK + NETO FINANCIRANJE + PRIJENOS VIŠKA / MANJKA IZ PRETHODNE(IH) GODINE - PRIJENOS VIŠKA / MANJKA U SLJEDEĆE RAZDOBLJE</t>
  </si>
  <si>
    <t>D) VIŠEGODIŠNJI PLAN URAVNOTEŽENJA</t>
  </si>
  <si>
    <t>VIŠAK / MANJAK IZ PRETHODNE(IH) GODINE KOJI ĆE SE RASPOREDITI / POKRITI</t>
  </si>
  <si>
    <t>VIŠAK / MANJAK TEKUĆE GODINE</t>
  </si>
  <si>
    <t>Projekcija 
za 2026.</t>
  </si>
  <si>
    <t>Prihodi od pruženih usluga</t>
  </si>
  <si>
    <t>Prihodi iz nadležnog proračuna za financiranje rashoda poslovanja</t>
  </si>
  <si>
    <t>Prihodi iz nadležnog proračuna i od HZZO-a temeljem ugovornih obveza</t>
  </si>
  <si>
    <t>Prihodi iz nadležnog proračuna za financiranje rashoda za nabavu nefinancijske imovine</t>
  </si>
  <si>
    <t>51 Pomoći iz državnog proračuna</t>
  </si>
  <si>
    <t>52 Pomoći iz županijskog proračuna</t>
  </si>
  <si>
    <t>53 Ostale pomoći</t>
  </si>
  <si>
    <t>31 Vlastiti prihodi</t>
  </si>
  <si>
    <t>3 Vlastiti prihodi</t>
  </si>
  <si>
    <t xml:space="preserve">5 Pomoći </t>
  </si>
  <si>
    <t>FINANCIJSKI PLAN MUZEJA GRADA ŠIBENIKA
ZA 2025. I PROJEKCIJA ZA 2026. I 2027. GODINU</t>
  </si>
  <si>
    <t>Plan za 2025.</t>
  </si>
  <si>
    <t>Projekcija 
za 2027.</t>
  </si>
  <si>
    <t>FINANCIJSKI PLAN MUZEJA GRADA ŠIBENIKA 
ZA 2025. I PROJEKCIJA ZA 2026. I 2027. GODINU</t>
  </si>
  <si>
    <t>Proračun za 2025.</t>
  </si>
  <si>
    <t>Projekcija proračuna
za 2027.</t>
  </si>
  <si>
    <t>RAZLIKA - VIŠAK / MANJAK</t>
  </si>
  <si>
    <t>VIŠAK / MANJAK + NETO FINANCIRANJE</t>
  </si>
  <si>
    <t>Izvršenje 2023.</t>
  </si>
  <si>
    <t>Plan 2024.</t>
  </si>
  <si>
    <t>PRIHODI POSLOVANJA PREMA EKONOMSKOJ KLASIFIKACIJI</t>
  </si>
  <si>
    <t>RASHODI POSLOVANJA PREMA EKONOMSKOJ KLASIFIKACIJI</t>
  </si>
  <si>
    <t>Rashodi za nabavu nefinancijeske imovine</t>
  </si>
  <si>
    <t xml:space="preserve">                                                              PRIHODI POSLOVANJA PREMA IZVORIMA FINANCIRANJA</t>
  </si>
  <si>
    <t xml:space="preserve">                                                             RASHODI POSLOVANJA PREMA IZVORIMA FINANCIRANJA</t>
  </si>
  <si>
    <t>A. RAČUN PRIHODA I RASHODA</t>
  </si>
  <si>
    <t xml:space="preserve">                                                                                      RASHODI PREMA FUNKCIJSKOJ KLASIFIKACIJI</t>
  </si>
  <si>
    <t>B. RAČUN FINANCIRANJA PREMA EKONOMSKOJ KLASIFIKACIJI</t>
  </si>
  <si>
    <t>PRIMICI UKUPNO</t>
  </si>
  <si>
    <t>IZDACI UKUPNO</t>
  </si>
  <si>
    <t>Primici od financijske imovine i zaduživanja</t>
  </si>
  <si>
    <t>Primici od zaduživanja</t>
  </si>
  <si>
    <t>Brojčana oznaka i naziv</t>
  </si>
  <si>
    <t>8 Namjenski primici od zaduživanja</t>
  </si>
  <si>
    <t>81 Namjenski primici od zaduživanja</t>
  </si>
  <si>
    <t xml:space="preserve">                                                                        B. RAČUN FINANCIRANJA PREMA IZVORIMA FINANCIRANJA</t>
  </si>
  <si>
    <t xml:space="preserve">                             I. OPĆI DIO</t>
  </si>
  <si>
    <t xml:space="preserve"> IZVRŠENJE 2023. </t>
  </si>
  <si>
    <t>PLAN 2024.</t>
  </si>
  <si>
    <t>PLAN ZA 2025.</t>
  </si>
  <si>
    <t>PROJEKCIJA ZA 2026.</t>
  </si>
  <si>
    <t>PROJKECIJA ZA 2027.</t>
  </si>
  <si>
    <t>OPĆI PRIHODI I PRIMICI</t>
  </si>
  <si>
    <t>VLASTITI PRIHODI</t>
  </si>
  <si>
    <t>PRIHODI ZA POSEBNE NAMJENE</t>
  </si>
  <si>
    <t>POMOĆI IZ DRŽAVNOG PRORAČUNA</t>
  </si>
  <si>
    <t>POMOĆI IZ ŽUPANIJSKOG PRORAČUNA</t>
  </si>
  <si>
    <t>OSTALE POMOĆI</t>
  </si>
  <si>
    <t>SREDSTVA EUROPSKE UNIJE</t>
  </si>
  <si>
    <t>DONACIJE</t>
  </si>
  <si>
    <t>REDOVNA DJELATNOST MUZEJA</t>
  </si>
  <si>
    <t>RASHODI ZA ZAPOSLENE</t>
  </si>
  <si>
    <t>MATERIJALNI RASHODI</t>
  </si>
  <si>
    <t>FINANCIJSKI RASHODI</t>
  </si>
  <si>
    <t>RASHODI ZA NABAVU PROIZVEDENE DUGOTRAJNE IMOVINE</t>
  </si>
  <si>
    <t>IZDACI ZA OTPLATU GLAVNICE PRIMLJENIH KREDITA I ZAJMOVA</t>
  </si>
  <si>
    <t>STALNI POSTAV MUZEJA</t>
  </si>
  <si>
    <t>RASHODI ZA DODATNA ULAGANJA NA NEFINANCIJSKOJ IMOVINI</t>
  </si>
  <si>
    <t>MUZEJSKO-GALERIJSKA DJELATNOST</t>
  </si>
  <si>
    <t>ARHEOLOŠKI LOKALITETI</t>
  </si>
  <si>
    <t>UREDSKA OPREMA I NAMJEŠTAJ</t>
  </si>
  <si>
    <t>MUZEJSKO IZDAVAŠTVO</t>
  </si>
  <si>
    <t>EDUKACIJA U EUROPSKIM MUZEJIMA - ERASMUS+</t>
  </si>
  <si>
    <t>ENERGETSKA OBNOVA MUZEJA GRADA ŠIBENIKA</t>
  </si>
  <si>
    <t>PLAĆE ZA REDOVAN RAD</t>
  </si>
  <si>
    <t>PLAĆE ZA PREKOVREMENI RAD</t>
  </si>
  <si>
    <t>OSTALI RASHODI ZA ZAPOSLENE</t>
  </si>
  <si>
    <t>DOPRINOSI ZA OBVEZNO ZDRAVSTVENO OSIGURANJE</t>
  </si>
  <si>
    <t>SLUŽBENA PUTOVANJA</t>
  </si>
  <si>
    <t>NAKNADE ZA PRIJEVOZ, ZA RAD NA TERENU I ODVOJENI ŽIVOT</t>
  </si>
  <si>
    <t>STRUČNO USAVRŠAVANJE ZAPOSLENIKA</t>
  </si>
  <si>
    <t>UREDSKI MATERIJAL I OSTALI MATERIJALNI RASHODI</t>
  </si>
  <si>
    <t>ENERGIJA</t>
  </si>
  <si>
    <t>MATERIJAL I DIJELOVI ZA TEKUĆE I INVESTICIJSKO ODRŽAVANJE</t>
  </si>
  <si>
    <t>USLUGE TELEFONA, POŠTE I PRIJEVOZA</t>
  </si>
  <si>
    <t>USLUGE TEKUĆEG I INVESTICIJSKOG ODRŽAVANJA</t>
  </si>
  <si>
    <t>USLUGE PROMIDŽBE I INFORMIRANJA</t>
  </si>
  <si>
    <t>KOMUNALNE USLUGE</t>
  </si>
  <si>
    <t>ZAKUPNINE I NAJAMNINE</t>
  </si>
  <si>
    <t>ZDRAVSTVENE I VETERINARSKE USLUGE</t>
  </si>
  <si>
    <t>INTELEKTUALNE I OSOBNE USLUGE</t>
  </si>
  <si>
    <t>RAČUNALNE USLUGE</t>
  </si>
  <si>
    <t>OSTALE USLUGE</t>
  </si>
  <si>
    <t>PREMIJE OSIGURANJA</t>
  </si>
  <si>
    <t>REPREZENTACIJA</t>
  </si>
  <si>
    <t>PRISTOJBE I NAKNADE</t>
  </si>
  <si>
    <t>OSTALI NESPOMENUTI RASHODI POSLOVANJA</t>
  </si>
  <si>
    <t>KAMATE ZA PRIMLJENE KREDITE I ZAJMOVE OD KREDITNIH I OSTALIH FINANCIJSKIH INSTITUCIJA IZVAN JAVNOG SEKTORA</t>
  </si>
  <si>
    <t>ZATEZNE KAMATE</t>
  </si>
  <si>
    <t>OTPLATA GLAVNICE PRIMLJENIH ZAJMOVA OD OSTALIH TUZEMNIH FINANCIJSKIH INSTITUCIJA IZVAN JAVNOG SEKTORA</t>
  </si>
  <si>
    <t>OPREMA ZA ODRŽAVANJE I ZAŠTITU</t>
  </si>
  <si>
    <t>UREĐAJI, STROJEVI I OPREMA ZA OSTALE NAMJENE</t>
  </si>
  <si>
    <t>MUZEJSKI IZLOŠCI I PREDMETI PRIRODNOH RIJETKOSTI</t>
  </si>
  <si>
    <t>DODATNA ULAGANJA NA POSTROJENJIMA I OPREMI</t>
  </si>
  <si>
    <t>NAKNADE TROŠKOVA OSOBAMA IZVAN RADNOG ODNOSA</t>
  </si>
  <si>
    <t>DODATNA ULAGANJA NA GRAĐEVINSKIM OBJEKTIMA</t>
  </si>
  <si>
    <t xml:space="preserve">                                                                                 A. RAČUN PRIHODA I RASHODA </t>
  </si>
  <si>
    <t xml:space="preserve">                                                                                                      I. OPĆI DIO</t>
  </si>
  <si>
    <t>56 Sredstva Europske unije</t>
  </si>
  <si>
    <t>61 Donacije</t>
  </si>
  <si>
    <t>6 Donacije</t>
  </si>
  <si>
    <t>Tekuće pomoći iz državnog proračuna temeljem prijenosa EU sredstava</t>
  </si>
  <si>
    <t>Tekuće pomoći proračunskim korisnicima iz proračuna koji im nije nadležan</t>
  </si>
  <si>
    <t>Kapitalne pomoći proračunskim korisnicima iz proračuna koji im nije nadležan</t>
  </si>
  <si>
    <t>Ostali nespomenuti prihodi po posebnim propisima</t>
  </si>
  <si>
    <t>Prihodi od prodaje proizvoda i robe</t>
  </si>
  <si>
    <t>Kapitalne donacije</t>
  </si>
  <si>
    <t>Prihodi iz nadležnog proračuna za financiranje izdataka za financijsku imovinu i otplatu zajmova</t>
  </si>
  <si>
    <t>100 GODINA MUZEJA GRADA ŠIBENIKA</t>
  </si>
  <si>
    <t>RASHODI POSLOVANJA</t>
  </si>
  <si>
    <t>RASHODI ZA NABAVU NEFINANCIJSKE IMOVINE</t>
  </si>
  <si>
    <t>IZDACI ZA FINANCIJSKU IMOVINU I OTPLATE ZAJMOVA</t>
  </si>
  <si>
    <t>T 152002…</t>
  </si>
  <si>
    <t>SITNI INVENTAR I AUTOGUME</t>
  </si>
  <si>
    <t>USLUGE TELEFONA,INTERNETA, POŠTE I PRIJEVOZA</t>
  </si>
  <si>
    <t xml:space="preserve">INSTRUMENTI I UREĐAJI </t>
  </si>
  <si>
    <t>PRENESENI VIŠAK KORIŠTEN ZA POKRIĆE RASHODA PO IZVORIMA</t>
  </si>
  <si>
    <t>PRENESENI MANJAK KOJI SE POKRIVA TEKUĆIM PRIHODIMA</t>
  </si>
  <si>
    <t>PRENESENI VIŠAK PRIHODA KORIŠTEN ZA POKRIĆE RASHODA</t>
  </si>
  <si>
    <t>OVO IDE U SLIJEDEĆU TABLICU</t>
  </si>
  <si>
    <t>A15200101</t>
  </si>
  <si>
    <t xml:space="preserve">                            II. POSEBNI DIO</t>
  </si>
  <si>
    <t>A15200201</t>
  </si>
  <si>
    <t>K15200202</t>
  </si>
  <si>
    <t>A15200215</t>
  </si>
  <si>
    <t>A15200216</t>
  </si>
  <si>
    <t>A15200217</t>
  </si>
  <si>
    <t>T15200220</t>
  </si>
  <si>
    <t>K15200221</t>
  </si>
  <si>
    <t>T152002…</t>
  </si>
  <si>
    <t>REZULTAT</t>
  </si>
  <si>
    <t>9 REZULTAT</t>
  </si>
  <si>
    <t>94 Rezultat višak - prihodi za posebne namjene</t>
  </si>
  <si>
    <t>93 Rezultat višak - vlastiti prihodi</t>
  </si>
  <si>
    <t>92 Manjak prihoda poslovanja</t>
  </si>
  <si>
    <t>Opći prihodi i primici -  manjak</t>
  </si>
  <si>
    <t>EUR</t>
  </si>
  <si>
    <t>Izvršenje 2023.*</t>
  </si>
  <si>
    <t>FINANCIJSKI PLAN MUZEJA GRADA ŠIBENIKA ZA 2025. GODINU I PROJEKCIJA ZA 2026. I 2027. GODINU</t>
  </si>
  <si>
    <t>Kapitalne pomoći temeljem prijenosa  EU sredstava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</si>
</sst>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2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sz val="12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14"/>
      <name val="Arial"/>
      <family val="2"/>
      <charset val="238"/>
    </font>
    <font>
      <b/>
      <sz val="8"/>
      <color indexed="8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3" fontId="3" fillId="2" borderId="4" xfId="0" applyNumberFormat="1" applyFont="1" applyFill="1" applyBorder="1" applyAlignment="1">
      <alignment horizontal="right"/>
    </xf>
    <xf numFmtId="0" fontId="10" fillId="2" borderId="3" xfId="0" applyFont="1" applyFill="1" applyBorder="1" applyAlignment="1">
      <alignment horizontal="left" vertical="center" wrapText="1"/>
    </xf>
    <xf numFmtId="0" fontId="8" fillId="2" borderId="3" xfId="0" quotePrefix="1" applyFont="1" applyFill="1" applyBorder="1" applyAlignment="1">
      <alignment horizontal="left" vertical="center"/>
    </xf>
    <xf numFmtId="0" fontId="10" fillId="2" borderId="3" xfId="0" applyFont="1" applyFill="1" applyBorder="1" applyAlignment="1">
      <alignment horizontal="left" vertical="center"/>
    </xf>
    <xf numFmtId="0" fontId="8" fillId="2" borderId="3" xfId="0" applyFont="1" applyFill="1" applyBorder="1" applyAlignment="1">
      <alignment horizontal="left" vertical="center" wrapText="1"/>
    </xf>
    <xf numFmtId="0" fontId="9" fillId="2" borderId="3" xfId="0" quotePrefix="1" applyFont="1" applyFill="1" applyBorder="1" applyAlignment="1">
      <alignment horizontal="left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vertical="center" wrapText="1"/>
    </xf>
    <xf numFmtId="0" fontId="8" fillId="2" borderId="3" xfId="0" applyFont="1" applyFill="1" applyBorder="1" applyAlignment="1">
      <alignment vertical="center" wrapText="1"/>
    </xf>
    <xf numFmtId="0" fontId="10" fillId="2" borderId="3" xfId="0" quotePrefix="1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center" wrapText="1"/>
    </xf>
    <xf numFmtId="0" fontId="9" fillId="2" borderId="3" xfId="0" quotePrefix="1" applyFont="1" applyFill="1" applyBorder="1" applyAlignment="1">
      <alignment horizontal="left" vertical="center" wrapText="1" indent="1"/>
    </xf>
    <xf numFmtId="0" fontId="9" fillId="2" borderId="3" xfId="0" applyFont="1" applyFill="1" applyBorder="1" applyAlignment="1">
      <alignment horizontal="left" vertical="center" wrapText="1" indent="1"/>
    </xf>
    <xf numFmtId="0" fontId="8" fillId="2" borderId="3" xfId="0" quotePrefix="1" applyFont="1" applyFill="1" applyBorder="1" applyAlignment="1">
      <alignment horizontal="left" vertical="center" wrapText="1"/>
    </xf>
    <xf numFmtId="0" fontId="15" fillId="0" borderId="0" xfId="0" applyFont="1"/>
    <xf numFmtId="0" fontId="3" fillId="2" borderId="2" xfId="0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1" fillId="0" borderId="3" xfId="0" applyFont="1" applyBorder="1" applyAlignment="1">
      <alignment horizontal="left" wrapText="1"/>
    </xf>
    <xf numFmtId="0" fontId="0" fillId="0" borderId="3" xfId="0" applyBorder="1" applyAlignment="1">
      <alignment wrapText="1"/>
    </xf>
    <xf numFmtId="0" fontId="15" fillId="0" borderId="3" xfId="0" applyFont="1" applyBorder="1" applyAlignment="1">
      <alignment wrapText="1"/>
    </xf>
    <xf numFmtId="0" fontId="0" fillId="0" borderId="3" xfId="0" applyBorder="1" applyAlignment="1">
      <alignment horizontal="left" wrapText="1"/>
    </xf>
    <xf numFmtId="0" fontId="16" fillId="0" borderId="3" xfId="0" applyFont="1" applyBorder="1" applyAlignment="1">
      <alignment wrapText="1"/>
    </xf>
    <xf numFmtId="3" fontId="0" fillId="0" borderId="3" xfId="0" applyNumberFormat="1" applyBorder="1" applyAlignment="1">
      <alignment wrapText="1"/>
    </xf>
    <xf numFmtId="0" fontId="6" fillId="2" borderId="3" xfId="0" applyFont="1" applyFill="1" applyBorder="1" applyAlignment="1">
      <alignment horizontal="center" vertical="center" wrapText="1"/>
    </xf>
    <xf numFmtId="0" fontId="8" fillId="0" borderId="3" xfId="0" quotePrefix="1" applyFont="1" applyBorder="1" applyAlignment="1">
      <alignment horizontal="left" vertical="center"/>
    </xf>
    <xf numFmtId="0" fontId="10" fillId="0" borderId="3" xfId="0" quotePrefix="1" applyFont="1" applyBorder="1" applyAlignment="1">
      <alignment horizontal="left" vertical="center"/>
    </xf>
    <xf numFmtId="3" fontId="3" fillId="0" borderId="4" xfId="0" applyNumberFormat="1" applyFont="1" applyBorder="1" applyAlignment="1">
      <alignment horizontal="right"/>
    </xf>
    <xf numFmtId="0" fontId="8" fillId="0" borderId="1" xfId="0" quotePrefix="1" applyFont="1" applyBorder="1" applyAlignment="1">
      <alignment horizontal="left" vertical="center"/>
    </xf>
    <xf numFmtId="0" fontId="8" fillId="0" borderId="2" xfId="0" quotePrefix="1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3" fontId="3" fillId="0" borderId="2" xfId="0" applyNumberFormat="1" applyFont="1" applyBorder="1" applyAlignment="1">
      <alignment horizontal="right"/>
    </xf>
    <xf numFmtId="164" fontId="3" fillId="0" borderId="0" xfId="0" applyNumberFormat="1" applyFont="1" applyAlignment="1">
      <alignment vertical="center" wrapText="1"/>
    </xf>
    <xf numFmtId="164" fontId="0" fillId="0" borderId="0" xfId="0" applyNumberFormat="1"/>
    <xf numFmtId="0" fontId="15" fillId="0" borderId="0" xfId="0" applyFont="1" applyAlignment="1">
      <alignment horizontal="center"/>
    </xf>
    <xf numFmtId="0" fontId="8" fillId="2" borderId="4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justify" wrapText="1"/>
    </xf>
    <xf numFmtId="0" fontId="5" fillId="0" borderId="0" xfId="0" applyFont="1" applyAlignment="1">
      <alignment horizontal="left" vertical="center"/>
    </xf>
    <xf numFmtId="0" fontId="6" fillId="4" borderId="4" xfId="0" applyFont="1" applyFill="1" applyBorder="1" applyAlignment="1">
      <alignment horizontal="left" vertical="center" wrapText="1"/>
    </xf>
    <xf numFmtId="0" fontId="3" fillId="4" borderId="4" xfId="0" applyFont="1" applyFill="1" applyBorder="1" applyAlignment="1">
      <alignment horizontal="left" vertical="center" wrapText="1"/>
    </xf>
    <xf numFmtId="0" fontId="0" fillId="0" borderId="3" xfId="0" applyFont="1" applyBorder="1" applyAlignment="1">
      <alignment wrapText="1"/>
    </xf>
    <xf numFmtId="0" fontId="14" fillId="0" borderId="3" xfId="0" applyFont="1" applyBorder="1" applyAlignment="1">
      <alignment wrapText="1"/>
    </xf>
    <xf numFmtId="0" fontId="6" fillId="3" borderId="3" xfId="0" applyFont="1" applyFill="1" applyBorder="1" applyAlignment="1">
      <alignment horizontal="center" vertical="center" wrapText="1"/>
    </xf>
    <xf numFmtId="0" fontId="20" fillId="3" borderId="3" xfId="0" applyFont="1" applyFill="1" applyBorder="1" applyAlignment="1">
      <alignment horizontal="center" vertical="center" wrapText="1"/>
    </xf>
    <xf numFmtId="4" fontId="6" fillId="2" borderId="3" xfId="0" applyNumberFormat="1" applyFont="1" applyFill="1" applyBorder="1" applyAlignment="1">
      <alignment horizontal="right" vertical="center"/>
    </xf>
    <xf numFmtId="0" fontId="3" fillId="2" borderId="2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21" fillId="0" borderId="3" xfId="0" applyFont="1" applyBorder="1" applyAlignment="1">
      <alignment horizontal="left" vertical="center"/>
    </xf>
    <xf numFmtId="4" fontId="3" fillId="2" borderId="3" xfId="0" applyNumberFormat="1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left" vertical="center" wrapText="1"/>
    </xf>
    <xf numFmtId="0" fontId="21" fillId="0" borderId="4" xfId="0" applyFont="1" applyBorder="1" applyAlignment="1">
      <alignment horizontal="left" vertical="center"/>
    </xf>
    <xf numFmtId="0" fontId="21" fillId="0" borderId="4" xfId="0" applyFont="1" applyBorder="1" applyAlignment="1">
      <alignment horizontal="left" vertical="center" wrapText="1"/>
    </xf>
    <xf numFmtId="4" fontId="3" fillId="2" borderId="3" xfId="0" applyNumberFormat="1" applyFont="1" applyFill="1" applyBorder="1" applyAlignment="1">
      <alignment horizontal="right" vertical="center" wrapText="1"/>
    </xf>
    <xf numFmtId="0" fontId="5" fillId="0" borderId="0" xfId="0" applyFont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6" fillId="4" borderId="4" xfId="0" applyFont="1" applyFill="1" applyBorder="1" applyAlignment="1">
      <alignment horizontal="right" vertical="center" wrapText="1"/>
    </xf>
    <xf numFmtId="0" fontId="8" fillId="2" borderId="3" xfId="0" quotePrefix="1" applyFont="1" applyFill="1" applyBorder="1" applyAlignment="1">
      <alignment horizontal="left" vertical="center" wrapText="1" indent="1"/>
    </xf>
    <xf numFmtId="4" fontId="10" fillId="2" borderId="3" xfId="0" applyNumberFormat="1" applyFont="1" applyFill="1" applyBorder="1" applyAlignment="1">
      <alignment horizontal="right" vertical="center" wrapText="1"/>
    </xf>
    <xf numFmtId="0" fontId="10" fillId="2" borderId="3" xfId="0" quotePrefix="1" applyFont="1" applyFill="1" applyBorder="1" applyAlignment="1">
      <alignment horizontal="left" vertical="center" wrapText="1" indent="1"/>
    </xf>
    <xf numFmtId="4" fontId="10" fillId="2" borderId="3" xfId="0" applyNumberFormat="1" applyFont="1" applyFill="1" applyBorder="1" applyAlignment="1">
      <alignment vertical="center" wrapText="1"/>
    </xf>
    <xf numFmtId="4" fontId="8" fillId="2" borderId="3" xfId="0" quotePrefix="1" applyNumberFormat="1" applyFont="1" applyFill="1" applyBorder="1" applyAlignment="1">
      <alignment vertical="center" wrapText="1"/>
    </xf>
    <xf numFmtId="4" fontId="8" fillId="2" borderId="3" xfId="0" applyNumberFormat="1" applyFont="1" applyFill="1" applyBorder="1" applyAlignment="1">
      <alignment vertical="center" wrapText="1"/>
    </xf>
    <xf numFmtId="4" fontId="8" fillId="2" borderId="3" xfId="0" quotePrefix="1" applyNumberFormat="1" applyFont="1" applyFill="1" applyBorder="1" applyAlignment="1">
      <alignment horizontal="right" vertical="center" wrapText="1"/>
    </xf>
    <xf numFmtId="4" fontId="8" fillId="2" borderId="3" xfId="0" applyNumberFormat="1" applyFont="1" applyFill="1" applyBorder="1" applyAlignment="1">
      <alignment horizontal="right" vertical="center" wrapText="1"/>
    </xf>
    <xf numFmtId="4" fontId="6" fillId="4" borderId="4" xfId="0" applyNumberFormat="1" applyFont="1" applyFill="1" applyBorder="1" applyAlignment="1">
      <alignment horizontal="right" vertical="center" wrapText="1"/>
    </xf>
    <xf numFmtId="4" fontId="8" fillId="2" borderId="3" xfId="0" quotePrefix="1" applyNumberFormat="1" applyFont="1" applyFill="1" applyBorder="1" applyAlignment="1">
      <alignment horizontal="right" vertical="center"/>
    </xf>
    <xf numFmtId="4" fontId="10" fillId="2" borderId="3" xfId="0" quotePrefix="1" applyNumberFormat="1" applyFont="1" applyFill="1" applyBorder="1" applyAlignment="1">
      <alignment vertical="center" wrapText="1"/>
    </xf>
    <xf numFmtId="2" fontId="15" fillId="0" borderId="3" xfId="0" applyNumberFormat="1" applyFont="1" applyBorder="1" applyAlignment="1">
      <alignment wrapText="1"/>
    </xf>
    <xf numFmtId="4" fontId="15" fillId="0" borderId="3" xfId="0" applyNumberFormat="1" applyFont="1" applyBorder="1" applyAlignment="1">
      <alignment wrapText="1"/>
    </xf>
    <xf numFmtId="4" fontId="8" fillId="2" borderId="4" xfId="0" quotePrefix="1" applyNumberFormat="1" applyFont="1" applyFill="1" applyBorder="1" applyAlignment="1">
      <alignment horizontal="right" vertical="center" wrapText="1"/>
    </xf>
    <xf numFmtId="4" fontId="10" fillId="2" borderId="4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4" fontId="8" fillId="0" borderId="3" xfId="0" applyNumberFormat="1" applyFont="1" applyBorder="1" applyAlignment="1">
      <alignment horizontal="right" vertical="center" wrapText="1"/>
    </xf>
    <xf numFmtId="4" fontId="8" fillId="2" borderId="4" xfId="0" applyNumberFormat="1" applyFont="1" applyFill="1" applyBorder="1" applyAlignment="1">
      <alignment horizontal="right" vertical="center" wrapText="1"/>
    </xf>
    <xf numFmtId="0" fontId="22" fillId="0" borderId="3" xfId="0" quotePrefix="1" applyFont="1" applyBorder="1" applyAlignment="1">
      <alignment horizontal="left" vertical="center"/>
    </xf>
    <xf numFmtId="0" fontId="23" fillId="0" borderId="3" xfId="0" quotePrefix="1" applyFont="1" applyBorder="1" applyAlignment="1">
      <alignment horizontal="left" vertical="center"/>
    </xf>
    <xf numFmtId="0" fontId="22" fillId="0" borderId="3" xfId="0" applyFont="1" applyBorder="1" applyAlignment="1">
      <alignment horizontal="left" vertical="center" wrapText="1"/>
    </xf>
    <xf numFmtId="4" fontId="22" fillId="0" borderId="3" xfId="0" applyNumberFormat="1" applyFont="1" applyBorder="1" applyAlignment="1">
      <alignment horizontal="right" vertical="center" wrapText="1"/>
    </xf>
    <xf numFmtId="3" fontId="22" fillId="0" borderId="3" xfId="0" applyNumberFormat="1" applyFont="1" applyBorder="1" applyAlignment="1">
      <alignment horizontal="right"/>
    </xf>
    <xf numFmtId="4" fontId="22" fillId="2" borderId="4" xfId="0" applyNumberFormat="1" applyFont="1" applyFill="1" applyBorder="1" applyAlignment="1">
      <alignment horizontal="right" vertical="center" wrapText="1"/>
    </xf>
    <xf numFmtId="4" fontId="3" fillId="2" borderId="4" xfId="0" applyNumberFormat="1" applyFont="1" applyFill="1" applyBorder="1" applyAlignment="1">
      <alignment horizontal="right"/>
    </xf>
    <xf numFmtId="3" fontId="6" fillId="4" borderId="3" xfId="0" applyNumberFormat="1" applyFont="1" applyFill="1" applyBorder="1" applyAlignment="1">
      <alignment horizontal="right" vertical="center" wrapText="1"/>
    </xf>
    <xf numFmtId="0" fontId="6" fillId="4" borderId="3" xfId="0" applyFont="1" applyFill="1" applyBorder="1" applyAlignment="1">
      <alignment horizontal="right" vertical="center" wrapText="1"/>
    </xf>
    <xf numFmtId="4" fontId="3" fillId="2" borderId="3" xfId="0" applyNumberFormat="1" applyFont="1" applyFill="1" applyBorder="1" applyAlignment="1">
      <alignment horizontal="right"/>
    </xf>
    <xf numFmtId="4" fontId="6" fillId="2" borderId="3" xfId="0" applyNumberFormat="1" applyFont="1" applyFill="1" applyBorder="1" applyAlignment="1">
      <alignment horizontal="right"/>
    </xf>
    <xf numFmtId="4" fontId="3" fillId="2" borderId="3" xfId="0" applyNumberFormat="1" applyFont="1" applyFill="1" applyBorder="1" applyAlignment="1">
      <alignment horizontal="right" wrapText="1"/>
    </xf>
    <xf numFmtId="4" fontId="6" fillId="4" borderId="3" xfId="0" applyNumberFormat="1" applyFont="1" applyFill="1" applyBorder="1" applyAlignment="1">
      <alignment horizontal="right" vertical="center" wrapText="1"/>
    </xf>
    <xf numFmtId="0" fontId="8" fillId="0" borderId="3" xfId="0" quotePrefix="1" applyFont="1" applyBorder="1" applyAlignment="1">
      <alignment horizontal="left" vertical="center" wrapText="1"/>
    </xf>
    <xf numFmtId="0" fontId="10" fillId="2" borderId="3" xfId="0" quotePrefix="1" applyFont="1" applyFill="1" applyBorder="1" applyAlignment="1">
      <alignment horizontal="left" vertical="center" wrapText="1"/>
    </xf>
    <xf numFmtId="4" fontId="10" fillId="0" borderId="3" xfId="0" quotePrefix="1" applyNumberFormat="1" applyFont="1" applyBorder="1" applyAlignment="1">
      <alignment horizontal="left" vertical="center"/>
    </xf>
    <xf numFmtId="4" fontId="8" fillId="0" borderId="3" xfId="0" quotePrefix="1" applyNumberFormat="1" applyFont="1" applyBorder="1" applyAlignment="1">
      <alignment horizontal="right" vertical="center"/>
    </xf>
    <xf numFmtId="0" fontId="6" fillId="2" borderId="4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right" vertical="center" wrapText="1"/>
    </xf>
    <xf numFmtId="0" fontId="6" fillId="2" borderId="3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center" vertical="center" wrapText="1"/>
    </xf>
    <xf numFmtId="2" fontId="6" fillId="2" borderId="4" xfId="0" applyNumberFormat="1" applyFont="1" applyFill="1" applyBorder="1" applyAlignment="1">
      <alignment horizontal="righ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4" fontId="21" fillId="0" borderId="4" xfId="0" applyNumberFormat="1" applyFont="1" applyBorder="1" applyAlignment="1">
      <alignment horizontal="right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left" wrapText="1"/>
    </xf>
    <xf numFmtId="0" fontId="4" fillId="0" borderId="0" xfId="0" applyFont="1" applyFill="1" applyAlignment="1">
      <alignment wrapText="1"/>
    </xf>
    <xf numFmtId="0" fontId="2" fillId="0" borderId="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horizontal="right" vertical="center"/>
    </xf>
    <xf numFmtId="0" fontId="6" fillId="0" borderId="1" xfId="0" quotePrefix="1" applyFont="1" applyFill="1" applyBorder="1" applyAlignment="1">
      <alignment horizontal="left" wrapText="1"/>
    </xf>
    <xf numFmtId="0" fontId="6" fillId="0" borderId="2" xfId="0" quotePrefix="1" applyFont="1" applyFill="1" applyBorder="1" applyAlignment="1">
      <alignment horizontal="left" wrapText="1"/>
    </xf>
    <xf numFmtId="0" fontId="6" fillId="0" borderId="2" xfId="0" quotePrefix="1" applyFont="1" applyFill="1" applyBorder="1" applyAlignment="1">
      <alignment horizontal="center" wrapText="1"/>
    </xf>
    <xf numFmtId="0" fontId="6" fillId="0" borderId="2" xfId="0" quotePrefix="1" applyFont="1" applyFill="1" applyBorder="1" applyAlignment="1">
      <alignment horizontal="left"/>
    </xf>
    <xf numFmtId="0" fontId="6" fillId="0" borderId="3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3" fillId="0" borderId="0" xfId="0" applyFont="1" applyFill="1"/>
    <xf numFmtId="0" fontId="2" fillId="0" borderId="0" xfId="0" quotePrefix="1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wrapText="1"/>
    </xf>
    <xf numFmtId="3" fontId="10" fillId="0" borderId="1" xfId="0" quotePrefix="1" applyNumberFormat="1" applyFont="1" applyFill="1" applyBorder="1" applyAlignment="1">
      <alignment horizontal="right"/>
    </xf>
    <xf numFmtId="3" fontId="10" fillId="0" borderId="3" xfId="0" applyNumberFormat="1" applyFont="1" applyFill="1" applyBorder="1" applyAlignment="1">
      <alignment horizontal="right" wrapText="1"/>
    </xf>
    <xf numFmtId="3" fontId="10" fillId="0" borderId="3" xfId="0" quotePrefix="1" applyNumberFormat="1" applyFont="1" applyFill="1" applyBorder="1" applyAlignment="1">
      <alignment horizontal="right"/>
    </xf>
    <xf numFmtId="0" fontId="7" fillId="0" borderId="0" xfId="0" applyFont="1" applyFill="1" applyAlignment="1">
      <alignment horizontal="center" vertical="center" wrapText="1"/>
    </xf>
    <xf numFmtId="0" fontId="17" fillId="0" borderId="0" xfId="0" applyFont="1" applyFill="1" applyAlignment="1">
      <alignment wrapText="1"/>
    </xf>
    <xf numFmtId="0" fontId="18" fillId="0" borderId="0" xfId="0" quotePrefix="1" applyFont="1" applyFill="1" applyAlignment="1">
      <alignment horizontal="center" vertical="center" wrapText="1"/>
    </xf>
    <xf numFmtId="0" fontId="19" fillId="0" borderId="0" xfId="0" applyFont="1" applyFill="1" applyAlignment="1">
      <alignment horizontal="center" vertical="center" wrapText="1"/>
    </xf>
    <xf numFmtId="0" fontId="8" fillId="0" borderId="0" xfId="0" applyFont="1" applyFill="1"/>
    <xf numFmtId="0" fontId="10" fillId="0" borderId="1" xfId="0" quotePrefix="1" applyFont="1" applyFill="1" applyBorder="1" applyAlignment="1">
      <alignment horizontal="left" wrapText="1"/>
    </xf>
    <xf numFmtId="0" fontId="10" fillId="0" borderId="2" xfId="0" quotePrefix="1" applyFont="1" applyFill="1" applyBorder="1" applyAlignment="1">
      <alignment horizontal="left" wrapText="1"/>
    </xf>
    <xf numFmtId="0" fontId="10" fillId="0" borderId="2" xfId="0" quotePrefix="1" applyFont="1" applyFill="1" applyBorder="1" applyAlignment="1">
      <alignment horizontal="center" wrapText="1"/>
    </xf>
    <xf numFmtId="0" fontId="10" fillId="0" borderId="2" xfId="0" quotePrefix="1" applyFont="1" applyFill="1" applyBorder="1" applyAlignment="1">
      <alignment horizontal="left"/>
    </xf>
    <xf numFmtId="3" fontId="6" fillId="0" borderId="1" xfId="0" quotePrefix="1" applyNumberFormat="1" applyFont="1" applyFill="1" applyBorder="1" applyAlignment="1">
      <alignment horizontal="right"/>
    </xf>
    <xf numFmtId="3" fontId="6" fillId="0" borderId="3" xfId="0" quotePrefix="1" applyNumberFormat="1" applyFont="1" applyFill="1" applyBorder="1" applyAlignment="1">
      <alignment horizontal="right"/>
    </xf>
    <xf numFmtId="4" fontId="6" fillId="0" borderId="3" xfId="0" applyNumberFormat="1" applyFont="1" applyFill="1" applyBorder="1" applyAlignment="1">
      <alignment horizontal="right"/>
    </xf>
    <xf numFmtId="4" fontId="6" fillId="0" borderId="3" xfId="0" applyNumberFormat="1" applyFont="1" applyFill="1" applyBorder="1" applyAlignment="1">
      <alignment horizontal="right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4" fontId="10" fillId="2" borderId="3" xfId="0" applyNumberFormat="1" applyFont="1" applyFill="1" applyBorder="1" applyAlignment="1">
      <alignment horizontal="right" wrapText="1"/>
    </xf>
    <xf numFmtId="0" fontId="10" fillId="0" borderId="1" xfId="0" quotePrefix="1" applyFont="1" applyFill="1" applyBorder="1" applyAlignment="1">
      <alignment horizontal="left" vertical="center"/>
    </xf>
    <xf numFmtId="0" fontId="8" fillId="0" borderId="2" xfId="0" applyFont="1" applyFill="1" applyBorder="1" applyAlignment="1">
      <alignment vertical="center"/>
    </xf>
    <xf numFmtId="0" fontId="10" fillId="0" borderId="1" xfId="0" quotePrefix="1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2" fillId="0" borderId="0" xfId="0" applyFont="1" applyFill="1" applyAlignment="1">
      <alignment wrapText="1"/>
    </xf>
    <xf numFmtId="0" fontId="5" fillId="0" borderId="0" xfId="0" applyFont="1" applyAlignment="1">
      <alignment horizontal="center" vertical="center" wrapText="1"/>
    </xf>
    <xf numFmtId="0" fontId="0" fillId="0" borderId="2" xfId="0" applyFill="1" applyBorder="1" applyAlignment="1">
      <alignment horizontal="left" vertical="center" wrapText="1"/>
    </xf>
    <xf numFmtId="0" fontId="0" fillId="0" borderId="4" xfId="0" applyFill="1" applyBorder="1" applyAlignment="1">
      <alignment horizontal="left" vertical="center" wrapText="1"/>
    </xf>
    <xf numFmtId="0" fontId="7" fillId="0" borderId="0" xfId="0" applyFont="1" applyFill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left" vertical="center" wrapText="1"/>
    </xf>
    <xf numFmtId="0" fontId="10" fillId="2" borderId="1" xfId="0" quotePrefix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2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wrapText="1"/>
    </xf>
    <xf numFmtId="0" fontId="10" fillId="2" borderId="2" xfId="0" quotePrefix="1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0" fontId="20" fillId="3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left"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38"/>
  <sheetViews>
    <sheetView workbookViewId="0">
      <selection activeCell="H14" sqref="H14"/>
    </sheetView>
  </sheetViews>
  <sheetFormatPr defaultRowHeight="15" x14ac:dyDescent="0.25"/>
  <cols>
    <col min="5" max="10" width="25.28515625" customWidth="1"/>
    <col min="261" max="266" width="25.28515625" customWidth="1"/>
    <col min="517" max="522" width="25.28515625" customWidth="1"/>
    <col min="773" max="778" width="25.28515625" customWidth="1"/>
    <col min="1029" max="1034" width="25.28515625" customWidth="1"/>
    <col min="1285" max="1290" width="25.28515625" customWidth="1"/>
    <col min="1541" max="1546" width="25.28515625" customWidth="1"/>
    <col min="1797" max="1802" width="25.28515625" customWidth="1"/>
    <col min="2053" max="2058" width="25.28515625" customWidth="1"/>
    <col min="2309" max="2314" width="25.28515625" customWidth="1"/>
    <col min="2565" max="2570" width="25.28515625" customWidth="1"/>
    <col min="2821" max="2826" width="25.28515625" customWidth="1"/>
    <col min="3077" max="3082" width="25.28515625" customWidth="1"/>
    <col min="3333" max="3338" width="25.28515625" customWidth="1"/>
    <col min="3589" max="3594" width="25.28515625" customWidth="1"/>
    <col min="3845" max="3850" width="25.28515625" customWidth="1"/>
    <col min="4101" max="4106" width="25.28515625" customWidth="1"/>
    <col min="4357" max="4362" width="25.28515625" customWidth="1"/>
    <col min="4613" max="4618" width="25.28515625" customWidth="1"/>
    <col min="4869" max="4874" width="25.28515625" customWidth="1"/>
    <col min="5125" max="5130" width="25.28515625" customWidth="1"/>
    <col min="5381" max="5386" width="25.28515625" customWidth="1"/>
    <col min="5637" max="5642" width="25.28515625" customWidth="1"/>
    <col min="5893" max="5898" width="25.28515625" customWidth="1"/>
    <col min="6149" max="6154" width="25.28515625" customWidth="1"/>
    <col min="6405" max="6410" width="25.28515625" customWidth="1"/>
    <col min="6661" max="6666" width="25.28515625" customWidth="1"/>
    <col min="6917" max="6922" width="25.28515625" customWidth="1"/>
    <col min="7173" max="7178" width="25.28515625" customWidth="1"/>
    <col min="7429" max="7434" width="25.28515625" customWidth="1"/>
    <col min="7685" max="7690" width="25.28515625" customWidth="1"/>
    <col min="7941" max="7946" width="25.28515625" customWidth="1"/>
    <col min="8197" max="8202" width="25.28515625" customWidth="1"/>
    <col min="8453" max="8458" width="25.28515625" customWidth="1"/>
    <col min="8709" max="8714" width="25.28515625" customWidth="1"/>
    <col min="8965" max="8970" width="25.28515625" customWidth="1"/>
    <col min="9221" max="9226" width="25.28515625" customWidth="1"/>
    <col min="9477" max="9482" width="25.28515625" customWidth="1"/>
    <col min="9733" max="9738" width="25.28515625" customWidth="1"/>
    <col min="9989" max="9994" width="25.28515625" customWidth="1"/>
    <col min="10245" max="10250" width="25.28515625" customWidth="1"/>
    <col min="10501" max="10506" width="25.28515625" customWidth="1"/>
    <col min="10757" max="10762" width="25.28515625" customWidth="1"/>
    <col min="11013" max="11018" width="25.28515625" customWidth="1"/>
    <col min="11269" max="11274" width="25.28515625" customWidth="1"/>
    <col min="11525" max="11530" width="25.28515625" customWidth="1"/>
    <col min="11781" max="11786" width="25.28515625" customWidth="1"/>
    <col min="12037" max="12042" width="25.28515625" customWidth="1"/>
    <col min="12293" max="12298" width="25.28515625" customWidth="1"/>
    <col min="12549" max="12554" width="25.28515625" customWidth="1"/>
    <col min="12805" max="12810" width="25.28515625" customWidth="1"/>
    <col min="13061" max="13066" width="25.28515625" customWidth="1"/>
    <col min="13317" max="13322" width="25.28515625" customWidth="1"/>
    <col min="13573" max="13578" width="25.28515625" customWidth="1"/>
    <col min="13829" max="13834" width="25.28515625" customWidth="1"/>
    <col min="14085" max="14090" width="25.28515625" customWidth="1"/>
    <col min="14341" max="14346" width="25.28515625" customWidth="1"/>
    <col min="14597" max="14602" width="25.28515625" customWidth="1"/>
    <col min="14853" max="14858" width="25.28515625" customWidth="1"/>
    <col min="15109" max="15114" width="25.28515625" customWidth="1"/>
    <col min="15365" max="15370" width="25.28515625" customWidth="1"/>
    <col min="15621" max="15626" width="25.28515625" customWidth="1"/>
    <col min="15877" max="15882" width="25.28515625" customWidth="1"/>
    <col min="16133" max="16138" width="25.28515625" customWidth="1"/>
  </cols>
  <sheetData>
    <row r="1" spans="1:27" ht="42" customHeight="1" x14ac:dyDescent="0.25">
      <c r="A1" s="160" t="s">
        <v>196</v>
      </c>
      <c r="B1" s="160"/>
      <c r="C1" s="160"/>
      <c r="D1" s="160"/>
      <c r="E1" s="160"/>
      <c r="F1" s="160"/>
      <c r="G1" s="160"/>
      <c r="H1" s="160"/>
      <c r="I1" s="160"/>
      <c r="J1" s="160"/>
    </row>
    <row r="2" spans="1:27" ht="18" x14ac:dyDescent="0.25">
      <c r="A2" s="114"/>
      <c r="B2" s="114"/>
      <c r="C2" s="114"/>
      <c r="D2" s="114"/>
      <c r="E2" s="114"/>
      <c r="F2" s="114"/>
      <c r="G2" s="114"/>
      <c r="H2" s="114"/>
      <c r="I2" s="114"/>
      <c r="J2" s="114"/>
    </row>
    <row r="3" spans="1:27" ht="15.75" customHeight="1" x14ac:dyDescent="0.25">
      <c r="A3" s="160" t="s">
        <v>16</v>
      </c>
      <c r="B3" s="160"/>
      <c r="C3" s="160"/>
      <c r="D3" s="160"/>
      <c r="E3" s="160"/>
      <c r="F3" s="160"/>
      <c r="G3" s="160"/>
      <c r="H3" s="160"/>
      <c r="I3" s="161"/>
      <c r="J3" s="161"/>
    </row>
    <row r="4" spans="1:27" ht="18" x14ac:dyDescent="0.25">
      <c r="A4" s="114"/>
      <c r="B4" s="114"/>
      <c r="C4" s="114"/>
      <c r="D4" s="114"/>
      <c r="E4" s="114"/>
      <c r="F4" s="114"/>
      <c r="G4" s="114"/>
      <c r="H4" s="114"/>
      <c r="I4" s="115"/>
      <c r="J4" s="115"/>
    </row>
    <row r="5" spans="1:27" ht="18" customHeight="1" x14ac:dyDescent="0.25">
      <c r="A5" s="160" t="s">
        <v>20</v>
      </c>
      <c r="B5" s="163"/>
      <c r="C5" s="163"/>
      <c r="D5" s="163"/>
      <c r="E5" s="163"/>
      <c r="F5" s="163"/>
      <c r="G5" s="163"/>
      <c r="H5" s="163"/>
      <c r="I5" s="163"/>
      <c r="J5" s="163"/>
    </row>
    <row r="6" spans="1:27" ht="18" x14ac:dyDescent="0.25">
      <c r="A6" s="116"/>
      <c r="B6" s="117"/>
      <c r="C6" s="117"/>
      <c r="D6" s="117"/>
      <c r="E6" s="118"/>
      <c r="F6" s="119"/>
      <c r="G6" s="119"/>
      <c r="H6" s="119"/>
      <c r="I6" s="119"/>
      <c r="J6" s="120" t="s">
        <v>194</v>
      </c>
    </row>
    <row r="7" spans="1:27" ht="25.5" x14ac:dyDescent="0.25">
      <c r="A7" s="121"/>
      <c r="B7" s="122"/>
      <c r="C7" s="122"/>
      <c r="D7" s="123"/>
      <c r="E7" s="124"/>
      <c r="F7" s="125" t="s">
        <v>195</v>
      </c>
      <c r="G7" s="125" t="s">
        <v>77</v>
      </c>
      <c r="H7" s="125" t="s">
        <v>72</v>
      </c>
      <c r="I7" s="125" t="s">
        <v>43</v>
      </c>
      <c r="J7" s="125" t="s">
        <v>73</v>
      </c>
      <c r="T7" s="164"/>
      <c r="U7" s="164"/>
      <c r="V7" s="164"/>
      <c r="W7" s="164"/>
      <c r="X7" s="164"/>
      <c r="Y7" s="164"/>
      <c r="Z7" s="164"/>
      <c r="AA7" s="164"/>
    </row>
    <row r="8" spans="1:27" ht="15" customHeight="1" x14ac:dyDescent="0.25">
      <c r="A8" s="162" t="s">
        <v>0</v>
      </c>
      <c r="B8" s="159"/>
      <c r="C8" s="159"/>
      <c r="D8" s="159"/>
      <c r="E8" s="157"/>
      <c r="F8" s="147">
        <f>F9+F10</f>
        <v>741308.33</v>
      </c>
      <c r="G8" s="147">
        <f t="shared" ref="G8:J8" si="0">G9+G10</f>
        <v>1235806</v>
      </c>
      <c r="H8" s="147">
        <f t="shared" si="0"/>
        <v>2590794</v>
      </c>
      <c r="I8" s="147">
        <f t="shared" si="0"/>
        <v>1697862</v>
      </c>
      <c r="J8" s="147">
        <f t="shared" si="0"/>
        <v>1598712</v>
      </c>
    </row>
    <row r="9" spans="1:27" ht="15" customHeight="1" x14ac:dyDescent="0.25">
      <c r="A9" s="162" t="s">
        <v>44</v>
      </c>
      <c r="B9" s="159"/>
      <c r="C9" s="159"/>
      <c r="D9" s="159"/>
      <c r="E9" s="157"/>
      <c r="F9" s="147">
        <v>741308.33</v>
      </c>
      <c r="G9" s="147">
        <v>1235806</v>
      </c>
      <c r="H9" s="147">
        <v>2590794</v>
      </c>
      <c r="I9" s="147">
        <v>1697862</v>
      </c>
      <c r="J9" s="147">
        <v>1598712</v>
      </c>
    </row>
    <row r="10" spans="1:27" x14ac:dyDescent="0.25">
      <c r="A10" s="156" t="s">
        <v>45</v>
      </c>
      <c r="B10" s="157"/>
      <c r="C10" s="157"/>
      <c r="D10" s="157"/>
      <c r="E10" s="157"/>
      <c r="F10" s="147">
        <v>0</v>
      </c>
      <c r="G10" s="147">
        <v>0</v>
      </c>
      <c r="H10" s="147">
        <v>0</v>
      </c>
      <c r="I10" s="147">
        <v>0</v>
      </c>
      <c r="J10" s="147">
        <v>0</v>
      </c>
    </row>
    <row r="11" spans="1:27" x14ac:dyDescent="0.25">
      <c r="A11" s="126" t="s">
        <v>1</v>
      </c>
      <c r="B11" s="127"/>
      <c r="C11" s="127"/>
      <c r="D11" s="127"/>
      <c r="E11" s="127"/>
      <c r="F11" s="147">
        <v>719984.44</v>
      </c>
      <c r="G11" s="147">
        <f t="shared" ref="G11:J11" si="1">G12+G13</f>
        <v>1225843</v>
      </c>
      <c r="H11" s="147">
        <f t="shared" si="1"/>
        <v>2525094</v>
      </c>
      <c r="I11" s="147">
        <f t="shared" si="1"/>
        <v>1682862</v>
      </c>
      <c r="J11" s="147">
        <f t="shared" si="1"/>
        <v>1583712</v>
      </c>
    </row>
    <row r="12" spans="1:27" ht="15" customHeight="1" x14ac:dyDescent="0.25">
      <c r="A12" s="158" t="s">
        <v>46</v>
      </c>
      <c r="B12" s="159"/>
      <c r="C12" s="159"/>
      <c r="D12" s="159"/>
      <c r="E12" s="159"/>
      <c r="F12" s="147">
        <v>630856.86</v>
      </c>
      <c r="G12" s="147">
        <v>862629</v>
      </c>
      <c r="H12" s="147">
        <v>1126920</v>
      </c>
      <c r="I12" s="147">
        <v>1167418</v>
      </c>
      <c r="J12" s="148">
        <v>1168268</v>
      </c>
    </row>
    <row r="13" spans="1:27" x14ac:dyDescent="0.25">
      <c r="A13" s="156" t="s">
        <v>47</v>
      </c>
      <c r="B13" s="157"/>
      <c r="C13" s="157"/>
      <c r="D13" s="157"/>
      <c r="E13" s="157"/>
      <c r="F13" s="147">
        <v>89127.58</v>
      </c>
      <c r="G13" s="147">
        <v>363214</v>
      </c>
      <c r="H13" s="147">
        <v>1398174</v>
      </c>
      <c r="I13" s="147">
        <v>515444</v>
      </c>
      <c r="J13" s="148">
        <v>415444</v>
      </c>
    </row>
    <row r="14" spans="1:27" ht="15" customHeight="1" x14ac:dyDescent="0.25">
      <c r="A14" s="158" t="s">
        <v>74</v>
      </c>
      <c r="B14" s="159"/>
      <c r="C14" s="159"/>
      <c r="D14" s="159"/>
      <c r="E14" s="159"/>
      <c r="F14" s="147">
        <f>F8-F11</f>
        <v>21323.890000000014</v>
      </c>
      <c r="G14" s="147">
        <f t="shared" ref="G14:J14" si="2">G8-G11</f>
        <v>9963</v>
      </c>
      <c r="H14" s="147">
        <f t="shared" si="2"/>
        <v>65700</v>
      </c>
      <c r="I14" s="147">
        <f t="shared" si="2"/>
        <v>15000</v>
      </c>
      <c r="J14" s="147">
        <f t="shared" si="2"/>
        <v>15000</v>
      </c>
    </row>
    <row r="15" spans="1:27" ht="18" x14ac:dyDescent="0.25">
      <c r="A15" s="114"/>
      <c r="B15" s="128"/>
      <c r="C15" s="128"/>
      <c r="D15" s="128"/>
      <c r="E15" s="128"/>
      <c r="F15" s="128"/>
      <c r="G15" s="128"/>
      <c r="H15" s="129"/>
      <c r="I15" s="129"/>
      <c r="J15" s="129"/>
    </row>
    <row r="16" spans="1:27" ht="18" customHeight="1" x14ac:dyDescent="0.25">
      <c r="A16" s="160" t="s">
        <v>21</v>
      </c>
      <c r="B16" s="163"/>
      <c r="C16" s="163"/>
      <c r="D16" s="163"/>
      <c r="E16" s="163"/>
      <c r="F16" s="163"/>
      <c r="G16" s="163"/>
      <c r="H16" s="163"/>
      <c r="I16" s="163"/>
      <c r="J16" s="163"/>
    </row>
    <row r="17" spans="1:10" ht="18" x14ac:dyDescent="0.25">
      <c r="A17" s="114"/>
      <c r="B17" s="128"/>
      <c r="C17" s="128"/>
      <c r="D17" s="128"/>
      <c r="E17" s="128"/>
      <c r="F17" s="128"/>
      <c r="G17" s="128"/>
      <c r="H17" s="129"/>
      <c r="I17" s="129"/>
      <c r="J17" s="129"/>
    </row>
    <row r="18" spans="1:10" ht="25.5" x14ac:dyDescent="0.25">
      <c r="A18" s="121"/>
      <c r="B18" s="122"/>
      <c r="C18" s="122"/>
      <c r="D18" s="123"/>
      <c r="E18" s="124"/>
      <c r="F18" s="125" t="s">
        <v>195</v>
      </c>
      <c r="G18" s="125" t="s">
        <v>77</v>
      </c>
      <c r="H18" s="125" t="s">
        <v>72</v>
      </c>
      <c r="I18" s="125" t="s">
        <v>43</v>
      </c>
      <c r="J18" s="125" t="s">
        <v>73</v>
      </c>
    </row>
    <row r="19" spans="1:10" ht="15.75" customHeight="1" x14ac:dyDescent="0.25">
      <c r="A19" s="156" t="s">
        <v>48</v>
      </c>
      <c r="B19" s="157"/>
      <c r="C19" s="157"/>
      <c r="D19" s="157"/>
      <c r="E19" s="157"/>
      <c r="F19" s="147">
        <v>0</v>
      </c>
      <c r="G19" s="147">
        <v>0</v>
      </c>
      <c r="H19" s="147">
        <v>0</v>
      </c>
      <c r="I19" s="147">
        <v>0</v>
      </c>
      <c r="J19" s="148">
        <v>0</v>
      </c>
    </row>
    <row r="20" spans="1:10" x14ac:dyDescent="0.25">
      <c r="A20" s="156" t="s">
        <v>49</v>
      </c>
      <c r="B20" s="157"/>
      <c r="C20" s="157"/>
      <c r="D20" s="157"/>
      <c r="E20" s="157"/>
      <c r="F20" s="147">
        <v>620.20000000000005</v>
      </c>
      <c r="G20" s="147">
        <v>0</v>
      </c>
      <c r="H20" s="147">
        <v>0</v>
      </c>
      <c r="I20" s="147">
        <v>0</v>
      </c>
      <c r="J20" s="148">
        <v>0</v>
      </c>
    </row>
    <row r="21" spans="1:10" ht="15" customHeight="1" x14ac:dyDescent="0.25">
      <c r="A21" s="158" t="s">
        <v>2</v>
      </c>
      <c r="B21" s="159"/>
      <c r="C21" s="159"/>
      <c r="D21" s="159"/>
      <c r="E21" s="159"/>
      <c r="F21" s="147">
        <f>F19-F20</f>
        <v>-620.20000000000005</v>
      </c>
      <c r="G21" s="147">
        <f t="shared" ref="G21:J21" si="3">G19-G20</f>
        <v>0</v>
      </c>
      <c r="H21" s="147">
        <f t="shared" si="3"/>
        <v>0</v>
      </c>
      <c r="I21" s="147">
        <f t="shared" si="3"/>
        <v>0</v>
      </c>
      <c r="J21" s="147">
        <f t="shared" si="3"/>
        <v>0</v>
      </c>
    </row>
    <row r="22" spans="1:10" ht="15" customHeight="1" x14ac:dyDescent="0.25">
      <c r="A22" s="158" t="s">
        <v>75</v>
      </c>
      <c r="B22" s="159"/>
      <c r="C22" s="159"/>
      <c r="D22" s="159"/>
      <c r="E22" s="159"/>
      <c r="F22" s="147">
        <f>F14+F21</f>
        <v>20703.690000000013</v>
      </c>
      <c r="G22" s="147">
        <f t="shared" ref="G22:J22" si="4">G14+G21</f>
        <v>9963</v>
      </c>
      <c r="H22" s="147">
        <f t="shared" si="4"/>
        <v>65700</v>
      </c>
      <c r="I22" s="147">
        <f t="shared" si="4"/>
        <v>15000</v>
      </c>
      <c r="J22" s="147">
        <f t="shared" si="4"/>
        <v>15000</v>
      </c>
    </row>
    <row r="23" spans="1:10" ht="15" customHeight="1" x14ac:dyDescent="0.25">
      <c r="A23" s="130"/>
      <c r="B23" s="128"/>
      <c r="C23" s="128"/>
      <c r="D23" s="128"/>
      <c r="E23" s="128"/>
      <c r="F23" s="128"/>
      <c r="G23" s="128"/>
      <c r="H23" s="129"/>
      <c r="I23" s="129"/>
      <c r="J23" s="129"/>
    </row>
    <row r="24" spans="1:10" ht="15" customHeight="1" x14ac:dyDescent="0.25">
      <c r="A24" s="160" t="s">
        <v>50</v>
      </c>
      <c r="B24" s="163"/>
      <c r="C24" s="163"/>
      <c r="D24" s="163"/>
      <c r="E24" s="163"/>
      <c r="F24" s="163"/>
      <c r="G24" s="163"/>
      <c r="H24" s="163"/>
      <c r="I24" s="163"/>
      <c r="J24" s="163"/>
    </row>
    <row r="25" spans="1:10" ht="11.25" customHeight="1" x14ac:dyDescent="0.25">
      <c r="A25" s="131"/>
      <c r="B25" s="132"/>
      <c r="C25" s="132"/>
      <c r="D25" s="132"/>
      <c r="E25" s="132"/>
      <c r="F25" s="132"/>
      <c r="G25" s="132"/>
      <c r="H25" s="132"/>
      <c r="I25" s="132"/>
      <c r="J25" s="132"/>
    </row>
    <row r="26" spans="1:10" ht="25.5" x14ac:dyDescent="0.25">
      <c r="A26" s="121"/>
      <c r="B26" s="122"/>
      <c r="C26" s="122"/>
      <c r="D26" s="123"/>
      <c r="E26" s="124"/>
      <c r="F26" s="125" t="s">
        <v>195</v>
      </c>
      <c r="G26" s="125" t="s">
        <v>77</v>
      </c>
      <c r="H26" s="125" t="s">
        <v>72</v>
      </c>
      <c r="I26" s="125" t="s">
        <v>43</v>
      </c>
      <c r="J26" s="125" t="s">
        <v>73</v>
      </c>
    </row>
    <row r="27" spans="1:10" ht="30" customHeight="1" x14ac:dyDescent="0.25">
      <c r="A27" s="162" t="s">
        <v>51</v>
      </c>
      <c r="B27" s="168"/>
      <c r="C27" s="168"/>
      <c r="D27" s="168"/>
      <c r="E27" s="169"/>
      <c r="F27" s="133">
        <v>-30666.720000000001</v>
      </c>
      <c r="G27" s="133">
        <v>-9963</v>
      </c>
      <c r="H27" s="133">
        <v>-65700</v>
      </c>
      <c r="I27" s="133">
        <v>-15000</v>
      </c>
      <c r="J27" s="134">
        <v>-15000</v>
      </c>
    </row>
    <row r="28" spans="1:10" ht="15" customHeight="1" x14ac:dyDescent="0.25">
      <c r="A28" s="158" t="s">
        <v>52</v>
      </c>
      <c r="B28" s="159"/>
      <c r="C28" s="159"/>
      <c r="D28" s="159"/>
      <c r="E28" s="159"/>
      <c r="F28" s="133">
        <f>F22+F27</f>
        <v>-9963.0299999999879</v>
      </c>
      <c r="G28" s="133">
        <f t="shared" ref="G28:J28" si="5">G22+G27</f>
        <v>0</v>
      </c>
      <c r="H28" s="133">
        <f t="shared" si="5"/>
        <v>0</v>
      </c>
      <c r="I28" s="133">
        <f t="shared" si="5"/>
        <v>0</v>
      </c>
      <c r="J28" s="135">
        <f t="shared" si="5"/>
        <v>0</v>
      </c>
    </row>
    <row r="29" spans="1:10" ht="44.25" customHeight="1" x14ac:dyDescent="0.25">
      <c r="A29" s="162" t="s">
        <v>53</v>
      </c>
      <c r="B29" s="168"/>
      <c r="C29" s="168"/>
      <c r="D29" s="168"/>
      <c r="E29" s="169"/>
      <c r="F29" s="133">
        <f>F14+F21+F27-F28</f>
        <v>0</v>
      </c>
      <c r="G29" s="133">
        <f t="shared" ref="G29:J29" si="6">G14+G21+G27-G28</f>
        <v>0</v>
      </c>
      <c r="H29" s="133">
        <f t="shared" si="6"/>
        <v>0</v>
      </c>
      <c r="I29" s="133">
        <f t="shared" si="6"/>
        <v>0</v>
      </c>
      <c r="J29" s="135">
        <f t="shared" si="6"/>
        <v>0</v>
      </c>
    </row>
    <row r="30" spans="1:10" ht="15" customHeight="1" x14ac:dyDescent="0.25">
      <c r="A30" s="136"/>
      <c r="B30" s="137"/>
      <c r="C30" s="137"/>
      <c r="D30" s="137"/>
      <c r="E30" s="137"/>
      <c r="F30" s="137"/>
      <c r="G30" s="137"/>
      <c r="H30" s="137"/>
      <c r="I30" s="137"/>
      <c r="J30" s="137"/>
    </row>
    <row r="31" spans="1:10" ht="15.75" customHeight="1" x14ac:dyDescent="0.25">
      <c r="A31" s="167" t="s">
        <v>54</v>
      </c>
      <c r="B31" s="167"/>
      <c r="C31" s="167"/>
      <c r="D31" s="167"/>
      <c r="E31" s="167"/>
      <c r="F31" s="167"/>
      <c r="G31" s="167"/>
      <c r="H31" s="167"/>
      <c r="I31" s="167"/>
      <c r="J31" s="167"/>
    </row>
    <row r="32" spans="1:10" ht="18" x14ac:dyDescent="0.25">
      <c r="A32" s="138"/>
      <c r="B32" s="139"/>
      <c r="C32" s="139"/>
      <c r="D32" s="139"/>
      <c r="E32" s="139"/>
      <c r="F32" s="139"/>
      <c r="G32" s="139"/>
      <c r="H32" s="140"/>
      <c r="I32" s="140"/>
      <c r="J32" s="140"/>
    </row>
    <row r="33" spans="1:10" ht="25.5" x14ac:dyDescent="0.25">
      <c r="A33" s="141"/>
      <c r="B33" s="142"/>
      <c r="C33" s="142"/>
      <c r="D33" s="143"/>
      <c r="E33" s="144"/>
      <c r="F33" s="125" t="s">
        <v>195</v>
      </c>
      <c r="G33" s="125" t="s">
        <v>77</v>
      </c>
      <c r="H33" s="125" t="s">
        <v>72</v>
      </c>
      <c r="I33" s="125" t="s">
        <v>43</v>
      </c>
      <c r="J33" s="125" t="s">
        <v>73</v>
      </c>
    </row>
    <row r="34" spans="1:10" ht="15" customHeight="1" x14ac:dyDescent="0.25">
      <c r="A34" s="162" t="s">
        <v>51</v>
      </c>
      <c r="B34" s="168"/>
      <c r="C34" s="168"/>
      <c r="D34" s="168"/>
      <c r="E34" s="169"/>
      <c r="F34" s="133">
        <v>0</v>
      </c>
      <c r="G34" s="133">
        <f>F37</f>
        <v>0</v>
      </c>
      <c r="H34" s="133">
        <f>G37</f>
        <v>0</v>
      </c>
      <c r="I34" s="133">
        <f>H37</f>
        <v>0</v>
      </c>
      <c r="J34" s="134">
        <f>I37</f>
        <v>0</v>
      </c>
    </row>
    <row r="35" spans="1:10" ht="29.25" customHeight="1" x14ac:dyDescent="0.25">
      <c r="A35" s="162" t="s">
        <v>55</v>
      </c>
      <c r="B35" s="168"/>
      <c r="C35" s="168"/>
      <c r="D35" s="168"/>
      <c r="E35" s="169"/>
      <c r="F35" s="133">
        <v>0</v>
      </c>
      <c r="G35" s="133">
        <v>0</v>
      </c>
      <c r="H35" s="133">
        <v>0</v>
      </c>
      <c r="I35" s="133">
        <v>0</v>
      </c>
      <c r="J35" s="134">
        <v>0</v>
      </c>
    </row>
    <row r="36" spans="1:10" ht="15" customHeight="1" x14ac:dyDescent="0.25">
      <c r="A36" s="162" t="s">
        <v>56</v>
      </c>
      <c r="B36" s="165"/>
      <c r="C36" s="165"/>
      <c r="D36" s="165"/>
      <c r="E36" s="166"/>
      <c r="F36" s="133">
        <v>0</v>
      </c>
      <c r="G36" s="133">
        <v>0</v>
      </c>
      <c r="H36" s="133">
        <v>0</v>
      </c>
      <c r="I36" s="133">
        <v>0</v>
      </c>
      <c r="J36" s="134">
        <v>0</v>
      </c>
    </row>
    <row r="37" spans="1:10" ht="15" customHeight="1" x14ac:dyDescent="0.25">
      <c r="A37" s="158" t="s">
        <v>52</v>
      </c>
      <c r="B37" s="159"/>
      <c r="C37" s="159"/>
      <c r="D37" s="159"/>
      <c r="E37" s="159"/>
      <c r="F37" s="145">
        <f>F34-F35+F36</f>
        <v>0</v>
      </c>
      <c r="G37" s="145">
        <f t="shared" ref="G37:J37" si="7">G34-G35+G36</f>
        <v>0</v>
      </c>
      <c r="H37" s="145">
        <f t="shared" si="7"/>
        <v>0</v>
      </c>
      <c r="I37" s="145">
        <f t="shared" si="7"/>
        <v>0</v>
      </c>
      <c r="J37" s="146">
        <f t="shared" si="7"/>
        <v>0</v>
      </c>
    </row>
    <row r="38" spans="1:10" ht="18" customHeight="1" x14ac:dyDescent="0.25"/>
  </sheetData>
  <mergeCells count="24">
    <mergeCell ref="T7:AA7"/>
    <mergeCell ref="A36:E36"/>
    <mergeCell ref="A37:E37"/>
    <mergeCell ref="A22:E22"/>
    <mergeCell ref="A24:J24"/>
    <mergeCell ref="A31:J31"/>
    <mergeCell ref="A34:E34"/>
    <mergeCell ref="A35:E35"/>
    <mergeCell ref="A28:E28"/>
    <mergeCell ref="A29:E29"/>
    <mergeCell ref="A19:E19"/>
    <mergeCell ref="A20:E20"/>
    <mergeCell ref="A21:E21"/>
    <mergeCell ref="A27:E27"/>
    <mergeCell ref="A16:J16"/>
    <mergeCell ref="A12:E12"/>
    <mergeCell ref="A13:E13"/>
    <mergeCell ref="A14:E14"/>
    <mergeCell ref="A1:J1"/>
    <mergeCell ref="A3:J3"/>
    <mergeCell ref="A10:E10"/>
    <mergeCell ref="A8:E8"/>
    <mergeCell ref="A9:E9"/>
    <mergeCell ref="A5:J5"/>
  </mergeCells>
  <pageMargins left="0.7" right="0.7" top="0.75" bottom="0.75" header="0.3" footer="0.3"/>
  <pageSetup paperSize="9" scale="6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58"/>
  <sheetViews>
    <sheetView workbookViewId="0">
      <selection sqref="A1:H1"/>
    </sheetView>
  </sheetViews>
  <sheetFormatPr defaultRowHeight="15" x14ac:dyDescent="0.25"/>
  <cols>
    <col min="1" max="1" width="7.42578125" bestFit="1" customWidth="1"/>
    <col min="2" max="2" width="8.42578125" customWidth="1"/>
    <col min="3" max="3" width="31.42578125" customWidth="1"/>
    <col min="4" max="4" width="23.5703125" customWidth="1"/>
    <col min="5" max="5" width="23.85546875" customWidth="1"/>
    <col min="6" max="6" width="20.7109375" customWidth="1"/>
    <col min="7" max="7" width="18.85546875" customWidth="1"/>
    <col min="8" max="8" width="19.7109375" customWidth="1"/>
  </cols>
  <sheetData>
    <row r="1" spans="1:9" ht="48" customHeight="1" x14ac:dyDescent="0.25">
      <c r="A1" s="164" t="s">
        <v>71</v>
      </c>
      <c r="B1" s="164"/>
      <c r="C1" s="164"/>
      <c r="D1" s="164"/>
      <c r="E1" s="164"/>
      <c r="F1" s="164"/>
      <c r="G1" s="164"/>
      <c r="H1" s="164"/>
    </row>
    <row r="2" spans="1:9" ht="15.75" x14ac:dyDescent="0.25">
      <c r="A2" s="164" t="s">
        <v>16</v>
      </c>
      <c r="B2" s="164"/>
      <c r="C2" s="164"/>
      <c r="D2" s="164"/>
      <c r="E2" s="164"/>
      <c r="F2" s="164"/>
      <c r="G2" s="174"/>
      <c r="H2" s="174"/>
    </row>
    <row r="3" spans="1:9" ht="18" x14ac:dyDescent="0.25">
      <c r="A3" s="1"/>
      <c r="B3" s="1"/>
      <c r="C3" s="1"/>
      <c r="D3" s="1"/>
      <c r="E3" s="1"/>
      <c r="F3" s="1"/>
      <c r="G3" s="2"/>
      <c r="H3" s="2"/>
    </row>
    <row r="4" spans="1:9" ht="18" customHeight="1" x14ac:dyDescent="0.25">
      <c r="A4" s="164" t="s">
        <v>4</v>
      </c>
      <c r="B4" s="175"/>
      <c r="C4" s="175"/>
      <c r="D4" s="175"/>
      <c r="E4" s="175"/>
      <c r="F4" s="175"/>
      <c r="G4" s="175"/>
      <c r="H4" s="175"/>
    </row>
    <row r="5" spans="1:9" ht="18" x14ac:dyDescent="0.25">
      <c r="A5" s="1"/>
      <c r="B5" s="1"/>
      <c r="C5" s="1"/>
      <c r="D5" s="1"/>
      <c r="E5" s="1"/>
      <c r="F5" s="1"/>
      <c r="G5" s="2"/>
      <c r="H5" s="2"/>
    </row>
    <row r="6" spans="1:9" ht="15.75" x14ac:dyDescent="0.25">
      <c r="A6" s="164" t="s">
        <v>78</v>
      </c>
      <c r="B6" s="173"/>
      <c r="C6" s="173"/>
      <c r="D6" s="173"/>
      <c r="E6" s="173"/>
      <c r="F6" s="173"/>
      <c r="G6" s="173"/>
      <c r="H6" s="173"/>
    </row>
    <row r="7" spans="1:9" ht="18" x14ac:dyDescent="0.25">
      <c r="A7" s="1"/>
      <c r="B7" s="1"/>
      <c r="C7" s="1"/>
      <c r="D7" s="1"/>
      <c r="E7" s="1"/>
      <c r="F7" s="1"/>
      <c r="G7" s="2"/>
    </row>
    <row r="8" spans="1:9" ht="25.5" x14ac:dyDescent="0.25">
      <c r="A8" s="10" t="s">
        <v>5</v>
      </c>
      <c r="B8" s="9" t="s">
        <v>6</v>
      </c>
      <c r="C8" s="9" t="s">
        <v>3</v>
      </c>
      <c r="D8" s="41" t="s">
        <v>76</v>
      </c>
      <c r="E8" s="41" t="s">
        <v>77</v>
      </c>
      <c r="F8" s="10" t="s">
        <v>69</v>
      </c>
      <c r="G8" s="10" t="s">
        <v>57</v>
      </c>
      <c r="H8" s="10" t="s">
        <v>70</v>
      </c>
    </row>
    <row r="9" spans="1:9" x14ac:dyDescent="0.25">
      <c r="A9" s="10"/>
      <c r="B9" s="41"/>
      <c r="C9" s="4" t="s">
        <v>0</v>
      </c>
      <c r="D9" s="74">
        <f>D10</f>
        <v>741308.33</v>
      </c>
      <c r="E9" s="74">
        <f>E10</f>
        <v>1216306</v>
      </c>
      <c r="F9" s="98">
        <f>F10</f>
        <v>2520094</v>
      </c>
      <c r="G9" s="98">
        <f>G10</f>
        <v>1677862</v>
      </c>
      <c r="H9" s="98">
        <f>H10</f>
        <v>1578712</v>
      </c>
    </row>
    <row r="10" spans="1:9" ht="15.75" customHeight="1" x14ac:dyDescent="0.25">
      <c r="A10" s="4">
        <v>6</v>
      </c>
      <c r="B10" s="4"/>
      <c r="C10" t="s">
        <v>8</v>
      </c>
      <c r="D10" s="67">
        <f>D11+D16+D18+D22</f>
        <v>741308.33</v>
      </c>
      <c r="E10" s="67">
        <f>E11+E16+E18+E22</f>
        <v>1216306</v>
      </c>
      <c r="F10" s="95">
        <f>F11+F16+F18+F22</f>
        <v>2520094</v>
      </c>
      <c r="G10" s="58">
        <f>G11+G16+G18+G22</f>
        <v>1677862</v>
      </c>
      <c r="H10" s="58">
        <f>H11+H16+H18+H22</f>
        <v>1578712</v>
      </c>
      <c r="I10" s="35"/>
    </row>
    <row r="11" spans="1:9" ht="25.5" x14ac:dyDescent="0.25">
      <c r="A11" s="4"/>
      <c r="B11" s="7">
        <v>63</v>
      </c>
      <c r="C11" s="7" t="s">
        <v>22</v>
      </c>
      <c r="D11" s="73">
        <f>D12+D13+D14</f>
        <v>119986.67</v>
      </c>
      <c r="E11" s="73">
        <f>E12+E13+E14</f>
        <v>428862</v>
      </c>
      <c r="F11" s="95">
        <v>1441033</v>
      </c>
      <c r="G11" s="58">
        <f>G12+G13+G14+G15</f>
        <v>520215</v>
      </c>
      <c r="H11" s="58">
        <f t="shared" ref="G11:H11" si="0">H12+H13+H14</f>
        <v>408215</v>
      </c>
    </row>
    <row r="12" spans="1:9" ht="38.25" x14ac:dyDescent="0.25">
      <c r="A12" s="5"/>
      <c r="B12" s="13">
        <v>6361</v>
      </c>
      <c r="C12" s="8" t="s">
        <v>160</v>
      </c>
      <c r="D12" s="72">
        <v>52056.92</v>
      </c>
      <c r="E12" s="72">
        <v>91862</v>
      </c>
      <c r="F12" s="58">
        <v>150196</v>
      </c>
      <c r="G12" s="58">
        <v>119671</v>
      </c>
      <c r="H12" s="58">
        <v>119671</v>
      </c>
    </row>
    <row r="13" spans="1:9" ht="38.25" x14ac:dyDescent="0.25">
      <c r="A13" s="5"/>
      <c r="B13" s="13">
        <v>6362</v>
      </c>
      <c r="C13" s="8" t="s">
        <v>161</v>
      </c>
      <c r="D13" s="72">
        <v>66353.75</v>
      </c>
      <c r="E13" s="72">
        <v>337000</v>
      </c>
      <c r="F13" s="58">
        <v>288544</v>
      </c>
      <c r="G13" s="58">
        <v>288544</v>
      </c>
      <c r="H13" s="58">
        <v>288544</v>
      </c>
    </row>
    <row r="14" spans="1:9" ht="38.25" x14ac:dyDescent="0.25">
      <c r="A14" s="5"/>
      <c r="B14" s="13">
        <v>6381</v>
      </c>
      <c r="C14" s="8" t="s">
        <v>159</v>
      </c>
      <c r="D14" s="72">
        <v>1576</v>
      </c>
      <c r="E14" s="72">
        <v>0</v>
      </c>
      <c r="F14" s="58">
        <v>0</v>
      </c>
      <c r="G14" s="58">
        <v>0</v>
      </c>
      <c r="H14" s="58">
        <v>0</v>
      </c>
    </row>
    <row r="15" spans="1:9" ht="30" customHeight="1" x14ac:dyDescent="0.25">
      <c r="A15" s="5"/>
      <c r="B15" s="13">
        <v>6382</v>
      </c>
      <c r="C15" s="8" t="s">
        <v>197</v>
      </c>
      <c r="D15" s="72">
        <v>0</v>
      </c>
      <c r="E15" s="72">
        <v>0</v>
      </c>
      <c r="F15" s="58">
        <v>1002293</v>
      </c>
      <c r="G15" s="58">
        <v>112000</v>
      </c>
      <c r="H15" s="58">
        <v>0</v>
      </c>
    </row>
    <row r="16" spans="1:9" s="20" customFormat="1" ht="38.25" x14ac:dyDescent="0.25">
      <c r="A16" s="17"/>
      <c r="B16" s="17">
        <v>65</v>
      </c>
      <c r="C16" s="8" t="s">
        <v>32</v>
      </c>
      <c r="D16" s="72">
        <f>D17</f>
        <v>5899.5</v>
      </c>
      <c r="E16" s="72">
        <f>E17</f>
        <v>6000</v>
      </c>
      <c r="F16" s="62">
        <f>F17</f>
        <v>10000</v>
      </c>
      <c r="G16" s="62">
        <f t="shared" ref="G16:H16" si="1">G17</f>
        <v>10000</v>
      </c>
      <c r="H16" s="62">
        <f t="shared" si="1"/>
        <v>10000</v>
      </c>
    </row>
    <row r="17" spans="1:9" ht="25.5" x14ac:dyDescent="0.25">
      <c r="A17" s="5"/>
      <c r="B17" s="13">
        <v>6526</v>
      </c>
      <c r="C17" s="8" t="s">
        <v>162</v>
      </c>
      <c r="D17" s="72">
        <v>5899.5</v>
      </c>
      <c r="E17" s="72">
        <v>6000</v>
      </c>
      <c r="F17" s="58">
        <v>10000</v>
      </c>
      <c r="G17" s="58">
        <v>10000</v>
      </c>
      <c r="H17" s="58">
        <v>10000</v>
      </c>
    </row>
    <row r="18" spans="1:9" ht="38.25" x14ac:dyDescent="0.25">
      <c r="A18" s="5"/>
      <c r="B18" s="5">
        <v>66</v>
      </c>
      <c r="C18" s="7" t="s">
        <v>31</v>
      </c>
      <c r="D18" s="73">
        <f>D19+D20+D21</f>
        <v>25060.449999999997</v>
      </c>
      <c r="E18" s="73">
        <f>E19+E20+E21</f>
        <v>16000</v>
      </c>
      <c r="F18" s="95">
        <f>F19+F20+F21</f>
        <v>30000</v>
      </c>
      <c r="G18" s="95">
        <f t="shared" ref="G18:H18" si="2">G19+G20+G21</f>
        <v>17150</v>
      </c>
      <c r="H18" s="58">
        <f t="shared" si="2"/>
        <v>30000</v>
      </c>
    </row>
    <row r="19" spans="1:9" x14ac:dyDescent="0.25">
      <c r="A19" s="5"/>
      <c r="B19" s="13">
        <v>6614</v>
      </c>
      <c r="C19" s="7" t="s">
        <v>163</v>
      </c>
      <c r="D19" s="73">
        <v>4043.08</v>
      </c>
      <c r="E19" s="73">
        <v>3000</v>
      </c>
      <c r="F19" s="95">
        <v>10000</v>
      </c>
      <c r="G19" s="95">
        <v>7150</v>
      </c>
      <c r="H19" s="58">
        <v>10000</v>
      </c>
    </row>
    <row r="20" spans="1:9" x14ac:dyDescent="0.25">
      <c r="A20" s="5"/>
      <c r="B20" s="13">
        <v>6615</v>
      </c>
      <c r="C20" s="7" t="s">
        <v>58</v>
      </c>
      <c r="D20" s="73">
        <v>19517.37</v>
      </c>
      <c r="E20" s="73">
        <v>13000</v>
      </c>
      <c r="F20" s="95">
        <v>20000</v>
      </c>
      <c r="G20" s="95">
        <v>10000</v>
      </c>
      <c r="H20" s="58">
        <v>20000</v>
      </c>
    </row>
    <row r="21" spans="1:9" x14ac:dyDescent="0.25">
      <c r="A21" s="5"/>
      <c r="B21" s="13">
        <v>6632</v>
      </c>
      <c r="C21" s="7" t="s">
        <v>164</v>
      </c>
      <c r="D21" s="73">
        <v>1500</v>
      </c>
      <c r="E21" s="73">
        <v>0</v>
      </c>
      <c r="F21" s="95">
        <v>0</v>
      </c>
      <c r="G21" s="95">
        <v>0</v>
      </c>
      <c r="H21" s="58">
        <v>0</v>
      </c>
    </row>
    <row r="22" spans="1:9" ht="25.5" x14ac:dyDescent="0.25">
      <c r="A22" s="5"/>
      <c r="B22" s="5">
        <v>67</v>
      </c>
      <c r="C22" s="7" t="s">
        <v>60</v>
      </c>
      <c r="D22" s="73">
        <f>D23+D24+D25</f>
        <v>590361.71</v>
      </c>
      <c r="E22" s="73">
        <f>E23+E24+E25</f>
        <v>765444</v>
      </c>
      <c r="F22" s="95">
        <f>F23+F24+F25</f>
        <v>1039061</v>
      </c>
      <c r="G22" s="95">
        <f>G23+G24+G25</f>
        <v>1130497</v>
      </c>
      <c r="H22" s="58">
        <f>H23+H24+H25</f>
        <v>1130497</v>
      </c>
    </row>
    <row r="23" spans="1:9" ht="25.5" x14ac:dyDescent="0.25">
      <c r="A23" s="5"/>
      <c r="B23" s="13">
        <v>6711</v>
      </c>
      <c r="C23" s="7" t="s">
        <v>59</v>
      </c>
      <c r="D23" s="73">
        <v>569524.55000000005</v>
      </c>
      <c r="E23" s="73">
        <v>739530</v>
      </c>
      <c r="F23" s="58">
        <v>919724</v>
      </c>
      <c r="G23" s="58">
        <v>1003597</v>
      </c>
      <c r="H23" s="58">
        <v>1003597</v>
      </c>
    </row>
    <row r="24" spans="1:9" ht="38.25" x14ac:dyDescent="0.25">
      <c r="A24" s="5"/>
      <c r="B24" s="13">
        <v>6712</v>
      </c>
      <c r="C24" s="7" t="s">
        <v>61</v>
      </c>
      <c r="D24" s="73">
        <v>20216.96</v>
      </c>
      <c r="E24" s="73">
        <v>25914</v>
      </c>
      <c r="F24" s="58">
        <v>119337</v>
      </c>
      <c r="G24" s="58">
        <v>126900</v>
      </c>
      <c r="H24" s="58">
        <v>126900</v>
      </c>
    </row>
    <row r="25" spans="1:9" ht="38.25" x14ac:dyDescent="0.25">
      <c r="A25" s="5"/>
      <c r="B25" s="13">
        <v>6714</v>
      </c>
      <c r="C25" s="7" t="s">
        <v>165</v>
      </c>
      <c r="D25" s="73">
        <v>620.20000000000005</v>
      </c>
      <c r="E25" s="73">
        <v>0</v>
      </c>
      <c r="F25" s="58">
        <v>0</v>
      </c>
      <c r="G25" s="58">
        <v>0</v>
      </c>
      <c r="H25" s="58">
        <v>0</v>
      </c>
    </row>
    <row r="26" spans="1:9" x14ac:dyDescent="0.25">
      <c r="A26" s="31"/>
      <c r="B26" s="32"/>
      <c r="C26" s="33"/>
      <c r="D26" s="33"/>
      <c r="E26" s="33"/>
      <c r="F26" s="34"/>
      <c r="G26" s="34"/>
      <c r="H26" s="30"/>
    </row>
    <row r="27" spans="1:9" x14ac:dyDescent="0.25">
      <c r="A27" s="170" t="s">
        <v>176</v>
      </c>
      <c r="B27" s="171"/>
      <c r="C27" s="171"/>
      <c r="D27" s="171"/>
      <c r="E27" s="171"/>
      <c r="F27" s="171"/>
      <c r="G27" s="171"/>
      <c r="H27" s="172"/>
    </row>
    <row r="28" spans="1:9" ht="19.5" customHeight="1" x14ac:dyDescent="0.25">
      <c r="A28" s="5">
        <v>9</v>
      </c>
      <c r="B28" s="5"/>
      <c r="C28" s="7" t="s">
        <v>188</v>
      </c>
      <c r="D28" s="38"/>
      <c r="E28" s="85">
        <f>E29</f>
        <v>9537</v>
      </c>
      <c r="F28" s="3">
        <f t="shared" ref="F28:H28" si="3">F29</f>
        <v>5000</v>
      </c>
      <c r="G28" s="3">
        <f t="shared" si="3"/>
        <v>5000</v>
      </c>
      <c r="H28" s="3">
        <f t="shared" si="3"/>
        <v>5000</v>
      </c>
    </row>
    <row r="29" spans="1:9" ht="21.75" customHeight="1" x14ac:dyDescent="0.25">
      <c r="A29" s="5"/>
      <c r="B29" s="5">
        <v>92</v>
      </c>
      <c r="C29" s="7" t="s">
        <v>41</v>
      </c>
      <c r="D29" s="38"/>
      <c r="E29" s="85">
        <f>E30+E31</f>
        <v>9537</v>
      </c>
      <c r="F29" s="3">
        <v>5000</v>
      </c>
      <c r="G29" s="3">
        <v>5000</v>
      </c>
      <c r="H29" s="3">
        <v>5000</v>
      </c>
    </row>
    <row r="30" spans="1:9" hidden="1" x14ac:dyDescent="0.25">
      <c r="A30" s="86"/>
      <c r="B30" s="87">
        <v>94</v>
      </c>
      <c r="C30" s="88" t="s">
        <v>39</v>
      </c>
      <c r="D30" s="88"/>
      <c r="E30" s="89">
        <v>4553</v>
      </c>
      <c r="F30" s="90">
        <v>0</v>
      </c>
      <c r="G30" s="90">
        <v>0</v>
      </c>
      <c r="H30" s="90">
        <v>0</v>
      </c>
      <c r="I30" t="s">
        <v>177</v>
      </c>
    </row>
    <row r="31" spans="1:9" ht="1.5" hidden="1" customHeight="1" x14ac:dyDescent="0.25">
      <c r="A31" s="86"/>
      <c r="B31" s="87">
        <v>93</v>
      </c>
      <c r="C31" s="88" t="s">
        <v>38</v>
      </c>
      <c r="D31" s="88"/>
      <c r="E31" s="89">
        <v>4984</v>
      </c>
      <c r="F31" s="90">
        <v>0</v>
      </c>
      <c r="G31" s="90">
        <v>0</v>
      </c>
      <c r="H31" s="90">
        <v>0</v>
      </c>
    </row>
    <row r="32" spans="1:9" ht="15.75" x14ac:dyDescent="0.25">
      <c r="A32" s="164"/>
      <c r="B32" s="173"/>
      <c r="C32" s="173"/>
      <c r="D32" s="173"/>
      <c r="E32" s="173"/>
      <c r="F32" s="173"/>
      <c r="G32" s="173"/>
      <c r="H32" s="173"/>
    </row>
    <row r="33" spans="1:9" ht="15.75" x14ac:dyDescent="0.25">
      <c r="A33" s="39"/>
      <c r="B33" s="40"/>
      <c r="C33" s="40"/>
      <c r="D33" s="40"/>
      <c r="E33" s="40"/>
      <c r="F33" s="40"/>
      <c r="G33" s="40"/>
      <c r="H33" s="40"/>
    </row>
    <row r="34" spans="1:9" ht="15.75" customHeight="1" x14ac:dyDescent="0.25">
      <c r="A34" s="164" t="s">
        <v>79</v>
      </c>
      <c r="B34" s="173"/>
      <c r="C34" s="173"/>
      <c r="D34" s="173"/>
      <c r="E34" s="173"/>
      <c r="F34" s="173"/>
      <c r="G34" s="173"/>
      <c r="H34" s="173"/>
    </row>
    <row r="35" spans="1:9" ht="18" x14ac:dyDescent="0.25">
      <c r="A35" s="1"/>
      <c r="B35" s="1"/>
      <c r="C35" s="1"/>
      <c r="D35" s="1"/>
      <c r="E35" s="1"/>
      <c r="F35" s="1"/>
      <c r="G35" s="2"/>
      <c r="H35" s="2"/>
    </row>
    <row r="36" spans="1:9" ht="25.5" x14ac:dyDescent="0.25">
      <c r="A36" s="10" t="s">
        <v>5</v>
      </c>
      <c r="B36" s="9" t="s">
        <v>6</v>
      </c>
      <c r="C36" s="9" t="s">
        <v>9</v>
      </c>
      <c r="D36" s="41" t="s">
        <v>76</v>
      </c>
      <c r="E36" s="41" t="s">
        <v>77</v>
      </c>
      <c r="F36" s="10" t="s">
        <v>69</v>
      </c>
      <c r="G36" s="10" t="s">
        <v>57</v>
      </c>
      <c r="H36" s="10" t="s">
        <v>70</v>
      </c>
    </row>
    <row r="37" spans="1:9" ht="26.25" customHeight="1" x14ac:dyDescent="0.25">
      <c r="A37" s="4"/>
      <c r="B37" s="4"/>
      <c r="C37" s="4" t="s">
        <v>1</v>
      </c>
      <c r="D37" s="155">
        <f>D38+D42+D45</f>
        <v>720604.6399999999</v>
      </c>
      <c r="E37" s="155">
        <f>E38+E42</f>
        <v>1225843</v>
      </c>
      <c r="F37" s="96">
        <f>F38+F42</f>
        <v>2520094</v>
      </c>
      <c r="G37" s="96">
        <f>G38+G42</f>
        <v>1677862</v>
      </c>
      <c r="H37" s="96">
        <f>H38+H42</f>
        <v>1578712</v>
      </c>
      <c r="I37" s="36"/>
    </row>
    <row r="38" spans="1:9" ht="26.25" customHeight="1" x14ac:dyDescent="0.25">
      <c r="A38" s="4">
        <v>3</v>
      </c>
      <c r="B38" s="4"/>
      <c r="C38" s="4" t="s">
        <v>10</v>
      </c>
      <c r="D38" s="155">
        <f>D39+D40+D41</f>
        <v>630856.86</v>
      </c>
      <c r="E38" s="155">
        <f>E39+E40+E41</f>
        <v>862629</v>
      </c>
      <c r="F38" s="96">
        <f>F39+F40+F41</f>
        <v>1121920</v>
      </c>
      <c r="G38" s="96">
        <f>G39+G40+G41</f>
        <v>1162418</v>
      </c>
      <c r="H38" s="96">
        <f>H39+H40+H41</f>
        <v>1163268</v>
      </c>
      <c r="I38" s="36"/>
    </row>
    <row r="39" spans="1:9" ht="15.75" customHeight="1" x14ac:dyDescent="0.25">
      <c r="A39" s="4"/>
      <c r="B39" s="7">
        <v>31</v>
      </c>
      <c r="C39" s="7" t="s">
        <v>11</v>
      </c>
      <c r="D39" s="73">
        <v>435948.59</v>
      </c>
      <c r="E39" s="73">
        <v>595190</v>
      </c>
      <c r="F39" s="95">
        <v>655340</v>
      </c>
      <c r="G39" s="95">
        <v>755017</v>
      </c>
      <c r="H39" s="95">
        <v>748017</v>
      </c>
    </row>
    <row r="40" spans="1:9" x14ac:dyDescent="0.25">
      <c r="A40" s="5"/>
      <c r="B40" s="5">
        <v>32</v>
      </c>
      <c r="C40" s="5" t="s">
        <v>18</v>
      </c>
      <c r="D40" s="75">
        <v>194721.43</v>
      </c>
      <c r="E40" s="75">
        <v>267179</v>
      </c>
      <c r="F40" s="95">
        <v>466320</v>
      </c>
      <c r="G40" s="95">
        <v>407141</v>
      </c>
      <c r="H40" s="95">
        <v>414991</v>
      </c>
    </row>
    <row r="41" spans="1:9" x14ac:dyDescent="0.25">
      <c r="A41" s="5"/>
      <c r="B41" s="5">
        <v>34</v>
      </c>
      <c r="C41" s="5" t="s">
        <v>27</v>
      </c>
      <c r="D41" s="75">
        <v>186.84</v>
      </c>
      <c r="E41" s="75">
        <v>260</v>
      </c>
      <c r="F41" s="95">
        <v>260</v>
      </c>
      <c r="G41" s="95">
        <v>260</v>
      </c>
      <c r="H41" s="95">
        <v>260</v>
      </c>
    </row>
    <row r="42" spans="1:9" ht="25.5" x14ac:dyDescent="0.25">
      <c r="A42" s="6">
        <v>4</v>
      </c>
      <c r="B42" s="6"/>
      <c r="C42" s="11" t="s">
        <v>80</v>
      </c>
      <c r="D42" s="67">
        <f>D43+D44</f>
        <v>89127.58</v>
      </c>
      <c r="E42" s="67">
        <f>E43+E44</f>
        <v>363214</v>
      </c>
      <c r="F42" s="96">
        <f>F43+F44</f>
        <v>1398174</v>
      </c>
      <c r="G42" s="96">
        <f>G43+G44</f>
        <v>515444</v>
      </c>
      <c r="H42" s="96">
        <f>H43+H44</f>
        <v>415444</v>
      </c>
    </row>
    <row r="43" spans="1:9" ht="25.5" x14ac:dyDescent="0.25">
      <c r="A43" s="7"/>
      <c r="B43" s="7">
        <v>42</v>
      </c>
      <c r="C43" s="12" t="s">
        <v>28</v>
      </c>
      <c r="D43" s="73">
        <v>22773.83</v>
      </c>
      <c r="E43" s="73">
        <v>6214</v>
      </c>
      <c r="F43" s="95">
        <v>26900</v>
      </c>
      <c r="G43" s="95">
        <v>26900</v>
      </c>
      <c r="H43" s="95">
        <v>26900</v>
      </c>
    </row>
    <row r="44" spans="1:9" s="20" customFormat="1" ht="25.5" x14ac:dyDescent="0.25">
      <c r="A44" s="7"/>
      <c r="B44" s="7">
        <v>45</v>
      </c>
      <c r="C44" s="8" t="s">
        <v>30</v>
      </c>
      <c r="D44" s="72">
        <v>66353.75</v>
      </c>
      <c r="E44" s="72">
        <v>357000</v>
      </c>
      <c r="F44" s="97">
        <v>1371274</v>
      </c>
      <c r="G44" s="97">
        <v>488544</v>
      </c>
      <c r="H44" s="97">
        <v>388544</v>
      </c>
    </row>
    <row r="45" spans="1:9" ht="25.5" x14ac:dyDescent="0.25">
      <c r="A45" s="6">
        <v>5</v>
      </c>
      <c r="B45" s="6"/>
      <c r="C45" s="11" t="s">
        <v>14</v>
      </c>
      <c r="D45" s="67">
        <f>D46+D47</f>
        <v>620.20000000000005</v>
      </c>
      <c r="E45" s="67">
        <f>E46+E47</f>
        <v>0</v>
      </c>
      <c r="F45" s="96">
        <f>F46+F47</f>
        <v>0</v>
      </c>
      <c r="G45" s="96">
        <f>G46+G47</f>
        <v>0</v>
      </c>
      <c r="H45" s="96">
        <f>H46+H47</f>
        <v>0</v>
      </c>
    </row>
    <row r="46" spans="1:9" ht="25.5" x14ac:dyDescent="0.25">
      <c r="A46" s="7"/>
      <c r="B46" s="7">
        <v>54</v>
      </c>
      <c r="C46" s="12" t="s">
        <v>19</v>
      </c>
      <c r="D46" s="73">
        <v>620.20000000000005</v>
      </c>
      <c r="E46" s="73">
        <v>0</v>
      </c>
      <c r="F46" s="95">
        <v>0</v>
      </c>
      <c r="G46" s="95">
        <v>0</v>
      </c>
      <c r="H46" s="95">
        <v>0</v>
      </c>
    </row>
    <row r="47" spans="1:9" x14ac:dyDescent="0.25">
      <c r="C47" s="18"/>
      <c r="D47" s="18"/>
      <c r="E47" s="18"/>
    </row>
    <row r="48" spans="1:9" x14ac:dyDescent="0.25">
      <c r="C48" s="18"/>
      <c r="D48" s="18"/>
      <c r="E48" s="18"/>
    </row>
    <row r="49" spans="1:9" x14ac:dyDescent="0.25">
      <c r="A49" s="170" t="s">
        <v>175</v>
      </c>
      <c r="B49" s="171"/>
      <c r="C49" s="171"/>
      <c r="D49" s="171"/>
      <c r="E49" s="171"/>
      <c r="F49" s="171"/>
      <c r="G49" s="171"/>
      <c r="H49" s="172"/>
    </row>
    <row r="50" spans="1:9" x14ac:dyDescent="0.25">
      <c r="A50" s="5">
        <v>9</v>
      </c>
      <c r="B50" s="5"/>
      <c r="C50" s="7" t="s">
        <v>188</v>
      </c>
      <c r="D50" s="85">
        <v>-9963.0300000000007</v>
      </c>
      <c r="E50" s="85">
        <f>E51</f>
        <v>-19500</v>
      </c>
      <c r="F50" s="92">
        <f>F51</f>
        <v>-70700</v>
      </c>
      <c r="G50" s="92">
        <f>G51</f>
        <v>-20000</v>
      </c>
      <c r="H50" s="92">
        <f>H51</f>
        <v>-20000</v>
      </c>
    </row>
    <row r="51" spans="1:9" x14ac:dyDescent="0.25">
      <c r="A51" s="5"/>
      <c r="B51" s="5">
        <v>92</v>
      </c>
      <c r="C51" s="7" t="s">
        <v>42</v>
      </c>
      <c r="D51" s="85">
        <v>-9963.0300000000007</v>
      </c>
      <c r="E51" s="85">
        <f>E52</f>
        <v>-19500</v>
      </c>
      <c r="F51" s="92">
        <v>-70700</v>
      </c>
      <c r="G51" s="92">
        <v>-20000</v>
      </c>
      <c r="H51" s="92">
        <v>-20000</v>
      </c>
    </row>
    <row r="52" spans="1:9" ht="0.75" customHeight="1" x14ac:dyDescent="0.25">
      <c r="A52" s="28"/>
      <c r="B52" s="29"/>
      <c r="C52" s="88" t="s">
        <v>40</v>
      </c>
      <c r="D52" s="91">
        <v>-9963.0300000000007</v>
      </c>
      <c r="E52" s="89">
        <v>-19500</v>
      </c>
      <c r="F52" s="90"/>
      <c r="G52" s="90"/>
      <c r="H52" s="90"/>
      <c r="I52" t="s">
        <v>177</v>
      </c>
    </row>
    <row r="58" spans="1:9" x14ac:dyDescent="0.25">
      <c r="A58" t="s">
        <v>37</v>
      </c>
    </row>
  </sheetData>
  <mergeCells count="8">
    <mergeCell ref="A1:H1"/>
    <mergeCell ref="A27:H27"/>
    <mergeCell ref="A49:H49"/>
    <mergeCell ref="A6:H6"/>
    <mergeCell ref="A32:H32"/>
    <mergeCell ref="A2:H2"/>
    <mergeCell ref="A4:H4"/>
    <mergeCell ref="A34:H34"/>
  </mergeCells>
  <pageMargins left="0.7" right="0.7" top="0.75" bottom="0.75" header="0.3" footer="0.3"/>
  <pageSetup paperSize="9" scale="72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2AFC67-B82C-4263-B03D-1153F6E288A9}">
  <dimension ref="A1:K52"/>
  <sheetViews>
    <sheetView topLeftCell="A31" workbookViewId="0">
      <selection activeCell="E39" sqref="E39"/>
    </sheetView>
  </sheetViews>
  <sheetFormatPr defaultRowHeight="15" x14ac:dyDescent="0.25"/>
  <cols>
    <col min="1" max="1" width="33.85546875" bestFit="1" customWidth="1"/>
    <col min="2" max="2" width="16.140625" customWidth="1"/>
    <col min="3" max="3" width="18.5703125" customWidth="1"/>
    <col min="4" max="4" width="16.7109375" customWidth="1"/>
    <col min="5" max="5" width="19.42578125" customWidth="1"/>
    <col min="6" max="6" width="22.85546875" customWidth="1"/>
  </cols>
  <sheetData>
    <row r="1" spans="1:6" ht="52.5" customHeight="1" x14ac:dyDescent="0.25">
      <c r="A1" s="164" t="s">
        <v>71</v>
      </c>
      <c r="B1" s="164"/>
      <c r="C1" s="164"/>
      <c r="D1" s="164"/>
      <c r="E1" s="164"/>
      <c r="F1" s="164"/>
    </row>
    <row r="2" spans="1:6" ht="15.75" x14ac:dyDescent="0.25">
      <c r="A2" s="177" t="s">
        <v>155</v>
      </c>
      <c r="B2" s="177"/>
      <c r="C2" s="177"/>
      <c r="D2" s="177"/>
      <c r="E2" s="177"/>
      <c r="F2" s="177"/>
    </row>
    <row r="3" spans="1:6" ht="18" x14ac:dyDescent="0.25">
      <c r="A3" s="1"/>
      <c r="B3" s="1"/>
      <c r="C3" s="1"/>
      <c r="D3" s="1"/>
      <c r="E3" s="1"/>
      <c r="F3" s="1"/>
    </row>
    <row r="4" spans="1:6" ht="15.75" x14ac:dyDescent="0.25">
      <c r="A4" s="177" t="s">
        <v>154</v>
      </c>
      <c r="B4" s="177"/>
      <c r="C4" s="177"/>
      <c r="D4" s="179"/>
      <c r="E4" s="179"/>
      <c r="F4" s="179"/>
    </row>
    <row r="5" spans="1:6" ht="18" x14ac:dyDescent="0.25">
      <c r="A5" s="1"/>
      <c r="B5" s="1"/>
      <c r="C5" s="1"/>
      <c r="D5" s="1"/>
      <c r="E5" s="1"/>
      <c r="F5" s="1"/>
    </row>
    <row r="6" spans="1:6" ht="15.75" x14ac:dyDescent="0.25">
      <c r="A6" s="177" t="s">
        <v>81</v>
      </c>
      <c r="B6" s="177"/>
      <c r="C6" s="177"/>
      <c r="D6" s="178"/>
      <c r="E6" s="178"/>
      <c r="F6" s="178"/>
    </row>
    <row r="7" spans="1:6" ht="18" x14ac:dyDescent="0.25">
      <c r="A7" s="1"/>
      <c r="B7" s="1"/>
      <c r="C7" s="1"/>
      <c r="D7" s="1"/>
      <c r="E7" s="1"/>
      <c r="F7" s="1"/>
    </row>
    <row r="8" spans="1:6" ht="25.5" x14ac:dyDescent="0.25">
      <c r="A8" s="10"/>
      <c r="B8" s="10" t="s">
        <v>76</v>
      </c>
      <c r="C8" s="10" t="s">
        <v>77</v>
      </c>
      <c r="D8" s="10" t="s">
        <v>69</v>
      </c>
      <c r="E8" s="10" t="s">
        <v>57</v>
      </c>
      <c r="F8" s="10" t="s">
        <v>70</v>
      </c>
    </row>
    <row r="9" spans="1:6" x14ac:dyDescent="0.25">
      <c r="A9" s="4" t="s">
        <v>0</v>
      </c>
      <c r="B9" s="69">
        <f>B10+B12+B14+B16+B21</f>
        <v>741308.33</v>
      </c>
      <c r="C9" s="67">
        <f>C10+C12+C14+C16+C21</f>
        <v>1216306</v>
      </c>
      <c r="D9" s="96">
        <f>D10+D12+D14+D16+D21</f>
        <v>2520094</v>
      </c>
      <c r="E9" s="96">
        <f t="shared" ref="E9:F9" si="0">E10+E12+E14+E16+E21</f>
        <v>1677862</v>
      </c>
      <c r="F9" s="96">
        <f t="shared" si="0"/>
        <v>1578712</v>
      </c>
    </row>
    <row r="10" spans="1:6" x14ac:dyDescent="0.25">
      <c r="A10" s="4" t="s">
        <v>23</v>
      </c>
      <c r="B10" s="69">
        <f>B11</f>
        <v>590361.71</v>
      </c>
      <c r="C10" s="67">
        <f>C11</f>
        <v>765444</v>
      </c>
      <c r="D10" s="96">
        <f>D11</f>
        <v>1039061</v>
      </c>
      <c r="E10" s="96">
        <f>E11</f>
        <v>1130497</v>
      </c>
      <c r="F10" s="96">
        <f>F11</f>
        <v>1130497</v>
      </c>
    </row>
    <row r="11" spans="1:6" x14ac:dyDescent="0.25">
      <c r="A11" s="15" t="s">
        <v>24</v>
      </c>
      <c r="B11" s="70">
        <v>590361.71</v>
      </c>
      <c r="C11" s="70">
        <v>765444</v>
      </c>
      <c r="D11" s="95">
        <v>1039061</v>
      </c>
      <c r="E11" s="95">
        <v>1130497</v>
      </c>
      <c r="F11" s="95">
        <v>1130497</v>
      </c>
    </row>
    <row r="12" spans="1:6" x14ac:dyDescent="0.25">
      <c r="A12" s="4" t="s">
        <v>66</v>
      </c>
      <c r="B12" s="69">
        <f>B13</f>
        <v>23560.45</v>
      </c>
      <c r="C12" s="67">
        <f>C13</f>
        <v>16000</v>
      </c>
      <c r="D12" s="96">
        <f>D13</f>
        <v>30000</v>
      </c>
      <c r="E12" s="96">
        <f>E13</f>
        <v>17150</v>
      </c>
      <c r="F12" s="96">
        <f>F13</f>
        <v>30000</v>
      </c>
    </row>
    <row r="13" spans="1:6" x14ac:dyDescent="0.25">
      <c r="A13" s="16" t="s">
        <v>65</v>
      </c>
      <c r="B13" s="71">
        <v>23560.45</v>
      </c>
      <c r="C13" s="71">
        <v>16000</v>
      </c>
      <c r="D13" s="95">
        <v>30000</v>
      </c>
      <c r="E13" s="95">
        <v>17150</v>
      </c>
      <c r="F13" s="95">
        <v>30000</v>
      </c>
    </row>
    <row r="14" spans="1:6" x14ac:dyDescent="0.25">
      <c r="A14" s="4" t="s">
        <v>35</v>
      </c>
      <c r="B14" s="69">
        <f>B15</f>
        <v>5899.5</v>
      </c>
      <c r="C14" s="67">
        <f>C15</f>
        <v>6000</v>
      </c>
      <c r="D14" s="96">
        <f>D15</f>
        <v>10000</v>
      </c>
      <c r="E14" s="96">
        <f>E15</f>
        <v>10000</v>
      </c>
      <c r="F14" s="96">
        <f>F15</f>
        <v>10000</v>
      </c>
    </row>
    <row r="15" spans="1:6" x14ac:dyDescent="0.25">
      <c r="A15" s="16" t="s">
        <v>36</v>
      </c>
      <c r="B15" s="71">
        <v>5899.5</v>
      </c>
      <c r="C15" s="71">
        <v>6000</v>
      </c>
      <c r="D15" s="95">
        <v>10000</v>
      </c>
      <c r="E15" s="95">
        <v>10000</v>
      </c>
      <c r="F15" s="95">
        <v>10000</v>
      </c>
    </row>
    <row r="16" spans="1:6" x14ac:dyDescent="0.25">
      <c r="A16" s="4" t="s">
        <v>67</v>
      </c>
      <c r="B16" s="69">
        <f>B17+B18+B19+B20</f>
        <v>119986.67</v>
      </c>
      <c r="C16" s="67">
        <f>C17+C18+C19+C20</f>
        <v>428862</v>
      </c>
      <c r="D16" s="96">
        <f>D17+D18+D19+D20</f>
        <v>1441033</v>
      </c>
      <c r="E16" s="96">
        <f>E17+E18+E19+E20</f>
        <v>520215</v>
      </c>
      <c r="F16" s="96">
        <f>F17+F18+F19+F20</f>
        <v>408215</v>
      </c>
    </row>
    <row r="17" spans="1:11" x14ac:dyDescent="0.25">
      <c r="A17" s="15" t="s">
        <v>62</v>
      </c>
      <c r="B17" s="70">
        <v>100363.99</v>
      </c>
      <c r="C17" s="70">
        <v>405062</v>
      </c>
      <c r="D17" s="95">
        <v>415740</v>
      </c>
      <c r="E17" s="95">
        <v>385215</v>
      </c>
      <c r="F17" s="95">
        <v>385215</v>
      </c>
    </row>
    <row r="18" spans="1:11" ht="15.75" x14ac:dyDescent="0.25">
      <c r="A18" s="15" t="s">
        <v>63</v>
      </c>
      <c r="B18" s="70">
        <v>3981.68</v>
      </c>
      <c r="C18" s="70">
        <v>3800</v>
      </c>
      <c r="D18" s="95">
        <v>3000</v>
      </c>
      <c r="E18" s="95">
        <v>3000</v>
      </c>
      <c r="F18" s="95">
        <v>3000</v>
      </c>
      <c r="G18" s="173"/>
      <c r="H18" s="173"/>
      <c r="I18" s="173"/>
      <c r="J18" s="173"/>
      <c r="K18" s="173"/>
    </row>
    <row r="19" spans="1:11" x14ac:dyDescent="0.25">
      <c r="A19" s="15" t="s">
        <v>64</v>
      </c>
      <c r="B19" s="70">
        <v>14065</v>
      </c>
      <c r="C19" s="70">
        <v>20000</v>
      </c>
      <c r="D19" s="95">
        <v>20000</v>
      </c>
      <c r="E19" s="95">
        <v>20000</v>
      </c>
      <c r="F19" s="95">
        <v>20000</v>
      </c>
    </row>
    <row r="20" spans="1:11" x14ac:dyDescent="0.25">
      <c r="A20" s="15" t="s">
        <v>156</v>
      </c>
      <c r="B20" s="70">
        <v>1576</v>
      </c>
      <c r="C20" s="70">
        <v>0</v>
      </c>
      <c r="D20" s="95">
        <v>1002293</v>
      </c>
      <c r="E20" s="95">
        <v>112000</v>
      </c>
      <c r="F20" s="95">
        <v>0</v>
      </c>
    </row>
    <row r="21" spans="1:11" x14ac:dyDescent="0.25">
      <c r="A21" s="68" t="s">
        <v>158</v>
      </c>
      <c r="B21" s="76">
        <f>B22</f>
        <v>1500</v>
      </c>
      <c r="C21" s="76">
        <f>C22</f>
        <v>0</v>
      </c>
      <c r="D21" s="96">
        <f>D22</f>
        <v>0</v>
      </c>
      <c r="E21" s="96">
        <f>E22</f>
        <v>0</v>
      </c>
      <c r="F21" s="96">
        <f>F22</f>
        <v>0</v>
      </c>
    </row>
    <row r="22" spans="1:11" x14ac:dyDescent="0.25">
      <c r="A22" s="66" t="s">
        <v>157</v>
      </c>
      <c r="B22" s="70">
        <v>1500</v>
      </c>
      <c r="C22" s="70">
        <v>0</v>
      </c>
      <c r="D22" s="95">
        <v>0</v>
      </c>
      <c r="E22" s="95">
        <v>0</v>
      </c>
      <c r="F22" s="95">
        <v>0</v>
      </c>
    </row>
    <row r="23" spans="1:11" ht="15.75" x14ac:dyDescent="0.25">
      <c r="A23" s="43"/>
      <c r="B23" s="43"/>
      <c r="C23" s="43"/>
      <c r="D23" s="44"/>
      <c r="E23" s="44"/>
      <c r="F23" s="44"/>
    </row>
    <row r="24" spans="1:11" x14ac:dyDescent="0.25">
      <c r="A24" s="170" t="s">
        <v>174</v>
      </c>
      <c r="B24" s="171"/>
      <c r="C24" s="171"/>
      <c r="D24" s="171"/>
      <c r="E24" s="171"/>
      <c r="F24" s="171"/>
    </row>
    <row r="25" spans="1:11" x14ac:dyDescent="0.25">
      <c r="A25" s="100" t="s">
        <v>189</v>
      </c>
      <c r="B25" s="5"/>
      <c r="C25" s="73">
        <v>9537</v>
      </c>
      <c r="D25" s="85">
        <f>D26</f>
        <v>5000</v>
      </c>
      <c r="E25" s="85">
        <f t="shared" ref="E25:F25" si="1">E26</f>
        <v>5000</v>
      </c>
      <c r="F25" s="85">
        <f t="shared" si="1"/>
        <v>5000</v>
      </c>
    </row>
    <row r="26" spans="1:11" ht="24.75" customHeight="1" x14ac:dyDescent="0.25">
      <c r="A26" s="17" t="s">
        <v>191</v>
      </c>
      <c r="B26" s="75"/>
      <c r="C26" s="73">
        <v>4984</v>
      </c>
      <c r="D26" s="85">
        <v>5000</v>
      </c>
      <c r="E26" s="85">
        <v>5000</v>
      </c>
      <c r="F26" s="92">
        <v>5000</v>
      </c>
    </row>
    <row r="27" spans="1:11" ht="25.5" x14ac:dyDescent="0.25">
      <c r="A27" s="99" t="s">
        <v>190</v>
      </c>
      <c r="B27" s="101"/>
      <c r="C27" s="84">
        <v>4553</v>
      </c>
      <c r="D27" s="84">
        <v>0</v>
      </c>
      <c r="E27" s="84">
        <v>0</v>
      </c>
      <c r="F27" s="84">
        <v>0</v>
      </c>
    </row>
    <row r="28" spans="1:11" ht="15.75" x14ac:dyDescent="0.25">
      <c r="A28" s="63"/>
      <c r="B28" s="63"/>
      <c r="C28" s="63"/>
      <c r="D28" s="64"/>
      <c r="E28" s="64"/>
      <c r="F28" s="64"/>
    </row>
    <row r="29" spans="1:11" ht="15.75" x14ac:dyDescent="0.25">
      <c r="A29" s="63"/>
      <c r="B29" s="63"/>
      <c r="C29" s="63"/>
      <c r="D29" s="64"/>
      <c r="E29" s="64"/>
      <c r="F29" s="64"/>
    </row>
    <row r="30" spans="1:11" ht="15.75" x14ac:dyDescent="0.25">
      <c r="A30" s="63"/>
      <c r="B30" s="63"/>
      <c r="C30" s="63"/>
      <c r="D30" s="64"/>
      <c r="E30" s="64"/>
      <c r="F30" s="64"/>
    </row>
    <row r="31" spans="1:11" ht="15.75" x14ac:dyDescent="0.25">
      <c r="A31" s="177" t="s">
        <v>82</v>
      </c>
      <c r="B31" s="177"/>
      <c r="C31" s="177"/>
      <c r="D31" s="178"/>
      <c r="E31" s="178"/>
      <c r="F31" s="178"/>
    </row>
    <row r="32" spans="1:11" ht="18" x14ac:dyDescent="0.25">
      <c r="A32" s="1"/>
      <c r="B32" s="1"/>
      <c r="C32" s="1"/>
      <c r="D32" s="1"/>
      <c r="E32" s="2"/>
      <c r="F32" s="2"/>
    </row>
    <row r="33" spans="1:6" ht="25.5" x14ac:dyDescent="0.25">
      <c r="A33" s="10"/>
      <c r="B33" s="10" t="s">
        <v>76</v>
      </c>
      <c r="C33" s="10" t="s">
        <v>77</v>
      </c>
      <c r="D33" s="10" t="s">
        <v>69</v>
      </c>
      <c r="E33" s="10" t="s">
        <v>57</v>
      </c>
      <c r="F33" s="10" t="s">
        <v>70</v>
      </c>
    </row>
    <row r="34" spans="1:6" x14ac:dyDescent="0.25">
      <c r="A34" s="4" t="s">
        <v>1</v>
      </c>
      <c r="B34" s="69">
        <f>B35+B37+B39+B41+B46</f>
        <v>719984.44000000006</v>
      </c>
      <c r="C34" s="69">
        <f>C35+C37+C39+C41+C46</f>
        <v>1225843</v>
      </c>
      <c r="D34" s="96">
        <f>D35+D37+D39+D41+D46</f>
        <v>2520094</v>
      </c>
      <c r="E34" s="96">
        <f t="shared" ref="E34:F34" si="2">E35+E37+E39+E41+E46</f>
        <v>1677862</v>
      </c>
      <c r="F34" s="96">
        <f t="shared" si="2"/>
        <v>1578712</v>
      </c>
    </row>
    <row r="35" spans="1:6" x14ac:dyDescent="0.25">
      <c r="A35" s="4" t="s">
        <v>23</v>
      </c>
      <c r="B35" s="69">
        <f>B36</f>
        <v>578575.14</v>
      </c>
      <c r="C35" s="69">
        <f>C36</f>
        <v>765444</v>
      </c>
      <c r="D35" s="96">
        <f>D36</f>
        <v>1039061</v>
      </c>
      <c r="E35" s="96">
        <f>E36</f>
        <v>1130497</v>
      </c>
      <c r="F35" s="96">
        <f>F36</f>
        <v>1130497</v>
      </c>
    </row>
    <row r="36" spans="1:6" x14ac:dyDescent="0.25">
      <c r="A36" s="15" t="s">
        <v>24</v>
      </c>
      <c r="B36" s="70">
        <v>578575.14</v>
      </c>
      <c r="C36" s="70">
        <v>765444</v>
      </c>
      <c r="D36" s="95">
        <v>1039061</v>
      </c>
      <c r="E36" s="95">
        <v>1130497</v>
      </c>
      <c r="F36" s="95">
        <v>1130497</v>
      </c>
    </row>
    <row r="37" spans="1:6" x14ac:dyDescent="0.25">
      <c r="A37" s="4" t="s">
        <v>66</v>
      </c>
      <c r="B37" s="69">
        <f>B38</f>
        <v>18576.12</v>
      </c>
      <c r="C37" s="69">
        <f>C38</f>
        <v>20984</v>
      </c>
      <c r="D37" s="96">
        <f>D38</f>
        <v>30000</v>
      </c>
      <c r="E37" s="96">
        <f>E38</f>
        <v>17150</v>
      </c>
      <c r="F37" s="96">
        <f>F38</f>
        <v>30000</v>
      </c>
    </row>
    <row r="38" spans="1:6" x14ac:dyDescent="0.25">
      <c r="A38" s="16" t="s">
        <v>65</v>
      </c>
      <c r="B38" s="71">
        <v>18576.12</v>
      </c>
      <c r="C38" s="71">
        <v>20984</v>
      </c>
      <c r="D38" s="95">
        <v>30000</v>
      </c>
      <c r="E38" s="95">
        <v>17150</v>
      </c>
      <c r="F38" s="95">
        <v>30000</v>
      </c>
    </row>
    <row r="39" spans="1:6" x14ac:dyDescent="0.25">
      <c r="A39" s="4" t="s">
        <v>35</v>
      </c>
      <c r="B39" s="69">
        <f>B40</f>
        <v>1346.51</v>
      </c>
      <c r="C39" s="69">
        <f>C40</f>
        <v>10553</v>
      </c>
      <c r="D39" s="96">
        <f>D40</f>
        <v>10000</v>
      </c>
      <c r="E39" s="96">
        <f>E40</f>
        <v>10000</v>
      </c>
      <c r="F39" s="96">
        <f>F40</f>
        <v>10000</v>
      </c>
    </row>
    <row r="40" spans="1:6" x14ac:dyDescent="0.25">
      <c r="A40" s="16" t="s">
        <v>36</v>
      </c>
      <c r="B40" s="71">
        <v>1346.51</v>
      </c>
      <c r="C40" s="71">
        <v>10553</v>
      </c>
      <c r="D40" s="95">
        <v>10000</v>
      </c>
      <c r="E40" s="95">
        <v>10000</v>
      </c>
      <c r="F40" s="95">
        <v>10000</v>
      </c>
    </row>
    <row r="41" spans="1:6" x14ac:dyDescent="0.25">
      <c r="A41" s="4" t="s">
        <v>67</v>
      </c>
      <c r="B41" s="69">
        <f>B42+B43+B44+B45</f>
        <v>119986.67</v>
      </c>
      <c r="C41" s="69">
        <f>C42+C43+C44</f>
        <v>428862</v>
      </c>
      <c r="D41" s="96">
        <f>D42+D43+D44+D45</f>
        <v>1441033</v>
      </c>
      <c r="E41" s="96">
        <f>E42+E43+E44+E45</f>
        <v>520215</v>
      </c>
      <c r="F41" s="96">
        <f>F42+F43+F44+F45</f>
        <v>408215</v>
      </c>
    </row>
    <row r="42" spans="1:6" x14ac:dyDescent="0.25">
      <c r="A42" s="15" t="s">
        <v>62</v>
      </c>
      <c r="B42" s="70">
        <v>100363.99</v>
      </c>
      <c r="C42" s="70">
        <v>405062</v>
      </c>
      <c r="D42" s="95">
        <v>415740</v>
      </c>
      <c r="E42" s="95">
        <v>497215</v>
      </c>
      <c r="F42" s="95">
        <v>385215</v>
      </c>
    </row>
    <row r="43" spans="1:6" x14ac:dyDescent="0.25">
      <c r="A43" s="15" t="s">
        <v>63</v>
      </c>
      <c r="B43" s="70">
        <v>3981.68</v>
      </c>
      <c r="C43" s="70">
        <v>3800</v>
      </c>
      <c r="D43" s="95">
        <v>3000</v>
      </c>
      <c r="E43" s="95">
        <v>3000</v>
      </c>
      <c r="F43" s="95">
        <v>3000</v>
      </c>
    </row>
    <row r="44" spans="1:6" x14ac:dyDescent="0.25">
      <c r="A44" s="15" t="s">
        <v>64</v>
      </c>
      <c r="B44" s="70">
        <v>14065</v>
      </c>
      <c r="C44" s="70">
        <v>20000</v>
      </c>
      <c r="D44" s="95">
        <v>20000</v>
      </c>
      <c r="E44" s="95">
        <v>20000</v>
      </c>
      <c r="F44" s="95">
        <v>20000</v>
      </c>
    </row>
    <row r="45" spans="1:6" x14ac:dyDescent="0.25">
      <c r="A45" s="66" t="s">
        <v>156</v>
      </c>
      <c r="B45" s="70">
        <v>1576</v>
      </c>
      <c r="C45" s="70">
        <v>0</v>
      </c>
      <c r="D45" s="95">
        <v>1002293</v>
      </c>
      <c r="E45" s="95">
        <v>0</v>
      </c>
      <c r="F45" s="95">
        <v>0</v>
      </c>
    </row>
    <row r="46" spans="1:6" x14ac:dyDescent="0.25">
      <c r="A46" s="68" t="s">
        <v>158</v>
      </c>
      <c r="B46" s="76">
        <f>B47</f>
        <v>1500</v>
      </c>
      <c r="C46" s="76">
        <f>C47</f>
        <v>0</v>
      </c>
      <c r="D46" s="96">
        <f>D47</f>
        <v>0</v>
      </c>
      <c r="E46" s="96">
        <f>E47</f>
        <v>0</v>
      </c>
      <c r="F46" s="96">
        <f>F47</f>
        <v>0</v>
      </c>
    </row>
    <row r="47" spans="1:6" x14ac:dyDescent="0.25">
      <c r="A47" s="66" t="s">
        <v>157</v>
      </c>
      <c r="B47" s="70">
        <v>1500</v>
      </c>
      <c r="C47" s="70">
        <v>0</v>
      </c>
      <c r="D47" s="95">
        <v>0</v>
      </c>
      <c r="E47" s="95">
        <v>0</v>
      </c>
      <c r="F47" s="95">
        <v>0</v>
      </c>
    </row>
    <row r="49" spans="1:6" x14ac:dyDescent="0.25">
      <c r="A49" s="170" t="s">
        <v>175</v>
      </c>
      <c r="B49" s="176"/>
      <c r="C49" s="176"/>
      <c r="D49" s="176"/>
      <c r="E49" s="176"/>
      <c r="F49" s="176"/>
    </row>
    <row r="50" spans="1:6" x14ac:dyDescent="0.25">
      <c r="A50" s="13" t="s">
        <v>189</v>
      </c>
      <c r="B50" s="75">
        <f t="shared" ref="B50:F51" si="3">B51</f>
        <v>-9963</v>
      </c>
      <c r="C50" s="73">
        <f t="shared" si="3"/>
        <v>-19500</v>
      </c>
      <c r="D50" s="85">
        <f t="shared" si="3"/>
        <v>-70700</v>
      </c>
      <c r="E50" s="85">
        <f t="shared" si="3"/>
        <v>-20000</v>
      </c>
      <c r="F50" s="85">
        <f t="shared" si="3"/>
        <v>-20000</v>
      </c>
    </row>
    <row r="51" spans="1:6" x14ac:dyDescent="0.25">
      <c r="A51" s="5" t="s">
        <v>192</v>
      </c>
      <c r="B51" s="75">
        <f t="shared" si="3"/>
        <v>-9963</v>
      </c>
      <c r="C51" s="73">
        <f t="shared" si="3"/>
        <v>-19500</v>
      </c>
      <c r="D51" s="85">
        <f t="shared" si="3"/>
        <v>-70700</v>
      </c>
      <c r="E51" s="85">
        <f t="shared" si="3"/>
        <v>-20000</v>
      </c>
      <c r="F51" s="85">
        <f t="shared" si="3"/>
        <v>-20000</v>
      </c>
    </row>
    <row r="52" spans="1:6" x14ac:dyDescent="0.25">
      <c r="A52" s="28" t="s">
        <v>193</v>
      </c>
      <c r="B52" s="102">
        <v>-9963</v>
      </c>
      <c r="C52" s="84">
        <v>-19500</v>
      </c>
      <c r="D52" s="85">
        <v>-70700</v>
      </c>
      <c r="E52" s="84">
        <v>-20000</v>
      </c>
      <c r="F52" s="84">
        <v>-20000</v>
      </c>
    </row>
  </sheetData>
  <mergeCells count="8">
    <mergeCell ref="A49:F49"/>
    <mergeCell ref="G18:K18"/>
    <mergeCell ref="A31:F31"/>
    <mergeCell ref="A1:F1"/>
    <mergeCell ref="A2:F2"/>
    <mergeCell ref="A4:F4"/>
    <mergeCell ref="A6:F6"/>
    <mergeCell ref="A24:F24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G10"/>
  <sheetViews>
    <sheetView workbookViewId="0">
      <selection activeCell="C8" sqref="C8"/>
    </sheetView>
  </sheetViews>
  <sheetFormatPr defaultRowHeight="15" x14ac:dyDescent="0.25"/>
  <cols>
    <col min="1" max="1" width="32.42578125" customWidth="1"/>
    <col min="2" max="2" width="22.28515625" customWidth="1"/>
    <col min="3" max="3" width="20.42578125" customWidth="1"/>
    <col min="4" max="4" width="18" customWidth="1"/>
    <col min="5" max="5" width="19.140625" customWidth="1"/>
    <col min="6" max="6" width="22.5703125" customWidth="1"/>
  </cols>
  <sheetData>
    <row r="1" spans="1:7" ht="45.75" customHeight="1" x14ac:dyDescent="0.25">
      <c r="A1" s="164" t="s">
        <v>68</v>
      </c>
      <c r="B1" s="164"/>
      <c r="C1" s="164"/>
      <c r="D1" s="164"/>
      <c r="E1" s="164"/>
      <c r="F1" s="164"/>
    </row>
    <row r="2" spans="1:7" ht="25.5" customHeight="1" x14ac:dyDescent="0.25">
      <c r="A2" s="39"/>
      <c r="B2" s="39"/>
      <c r="C2" s="47" t="s">
        <v>94</v>
      </c>
      <c r="E2" s="39"/>
      <c r="F2" s="39"/>
    </row>
    <row r="3" spans="1:7" ht="37.5" customHeight="1" x14ac:dyDescent="0.25">
      <c r="A3" s="39"/>
      <c r="B3" s="39"/>
      <c r="C3" s="47" t="s">
        <v>83</v>
      </c>
      <c r="E3" s="39"/>
      <c r="F3" s="39"/>
    </row>
    <row r="4" spans="1:7" ht="13.5" customHeight="1" x14ac:dyDescent="0.25">
      <c r="A4" s="39"/>
      <c r="B4" s="39"/>
      <c r="C4" s="39"/>
      <c r="D4" s="46"/>
      <c r="E4" s="39"/>
      <c r="F4" s="39"/>
    </row>
    <row r="5" spans="1:7" ht="15.75" x14ac:dyDescent="0.25">
      <c r="A5" s="177" t="s">
        <v>84</v>
      </c>
      <c r="B5" s="177"/>
      <c r="C5" s="177"/>
      <c r="D5" s="178"/>
      <c r="E5" s="178"/>
      <c r="F5" s="178"/>
    </row>
    <row r="6" spans="1:7" ht="18" x14ac:dyDescent="0.25">
      <c r="A6" s="1"/>
      <c r="B6" s="1"/>
      <c r="C6" s="1"/>
      <c r="D6" s="1"/>
      <c r="E6" s="2"/>
      <c r="F6" s="2"/>
    </row>
    <row r="7" spans="1:7" ht="25.5" x14ac:dyDescent="0.25">
      <c r="A7" s="10" t="s">
        <v>12</v>
      </c>
      <c r="B7" s="41" t="s">
        <v>76</v>
      </c>
      <c r="C7" s="41" t="s">
        <v>77</v>
      </c>
      <c r="D7" s="9" t="s">
        <v>69</v>
      </c>
      <c r="E7" s="10" t="s">
        <v>57</v>
      </c>
      <c r="F7" s="10" t="s">
        <v>70</v>
      </c>
    </row>
    <row r="8" spans="1:7" ht="15.75" customHeight="1" x14ac:dyDescent="0.25">
      <c r="A8" s="4" t="s">
        <v>13</v>
      </c>
      <c r="B8" s="80">
        <f t="shared" ref="B8:D9" si="0">B9</f>
        <v>719984.44</v>
      </c>
      <c r="C8" s="80">
        <f t="shared" si="0"/>
        <v>1225843</v>
      </c>
      <c r="D8" s="92">
        <f t="shared" si="0"/>
        <v>2520094</v>
      </c>
      <c r="E8" s="95">
        <f>E9</f>
        <v>1677862</v>
      </c>
      <c r="F8" s="95">
        <f>F9</f>
        <v>1578712</v>
      </c>
      <c r="G8" s="36"/>
    </row>
    <row r="9" spans="1:7" ht="15.75" customHeight="1" x14ac:dyDescent="0.25">
      <c r="A9" s="4" t="s">
        <v>33</v>
      </c>
      <c r="B9" s="80">
        <f t="shared" si="0"/>
        <v>719984.44</v>
      </c>
      <c r="C9" s="80">
        <f t="shared" si="0"/>
        <v>1225843</v>
      </c>
      <c r="D9" s="92">
        <f t="shared" si="0"/>
        <v>2520094</v>
      </c>
      <c r="E9" s="95">
        <f>E10</f>
        <v>1677862</v>
      </c>
      <c r="F9" s="95">
        <f>F10</f>
        <v>1578712</v>
      </c>
    </row>
    <row r="10" spans="1:7" x14ac:dyDescent="0.25">
      <c r="A10" s="8" t="s">
        <v>34</v>
      </c>
      <c r="B10" s="79">
        <v>719984.44</v>
      </c>
      <c r="C10" s="79">
        <v>1225843</v>
      </c>
      <c r="D10" s="92">
        <v>2520094</v>
      </c>
      <c r="E10" s="95">
        <v>1677862</v>
      </c>
      <c r="F10" s="95">
        <v>1578712</v>
      </c>
    </row>
  </sheetData>
  <mergeCells count="2">
    <mergeCell ref="A5:F5"/>
    <mergeCell ref="A1:F1"/>
  </mergeCells>
  <pageMargins left="0.7" right="0.7" top="0.75" bottom="0.75" header="0.3" footer="0.3"/>
  <pageSetup paperSize="9" scale="9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12"/>
  <sheetViews>
    <sheetView workbookViewId="0">
      <selection sqref="A1:I1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3" width="5.42578125" bestFit="1" customWidth="1"/>
    <col min="4" max="9" width="25.28515625" customWidth="1"/>
  </cols>
  <sheetData>
    <row r="1" spans="1:10" ht="48.75" customHeight="1" x14ac:dyDescent="0.25">
      <c r="A1" s="164" t="s">
        <v>68</v>
      </c>
      <c r="B1" s="164"/>
      <c r="C1" s="164"/>
      <c r="D1" s="164"/>
      <c r="E1" s="164"/>
      <c r="F1" s="164"/>
      <c r="G1" s="164"/>
      <c r="H1" s="164"/>
      <c r="I1" s="164"/>
    </row>
    <row r="2" spans="1:10" ht="15.75" x14ac:dyDescent="0.25">
      <c r="A2" s="164" t="s">
        <v>16</v>
      </c>
      <c r="B2" s="164"/>
      <c r="C2" s="164"/>
      <c r="D2" s="164"/>
      <c r="E2" s="164"/>
      <c r="F2" s="164"/>
      <c r="G2" s="164"/>
      <c r="H2" s="174"/>
      <c r="I2" s="174"/>
    </row>
    <row r="3" spans="1:10" ht="18" x14ac:dyDescent="0.25">
      <c r="A3" s="1"/>
      <c r="B3" s="1"/>
      <c r="C3" s="1"/>
      <c r="D3" s="1"/>
      <c r="E3" s="1"/>
      <c r="F3" s="1"/>
      <c r="G3" s="1"/>
      <c r="H3" s="2"/>
      <c r="I3" s="2"/>
    </row>
    <row r="4" spans="1:10" ht="18" customHeight="1" x14ac:dyDescent="0.25">
      <c r="A4" s="164" t="s">
        <v>85</v>
      </c>
      <c r="B4" s="175"/>
      <c r="C4" s="175"/>
      <c r="D4" s="175"/>
      <c r="E4" s="175"/>
      <c r="F4" s="175"/>
      <c r="G4" s="175"/>
      <c r="H4" s="175"/>
      <c r="I4" s="175"/>
    </row>
    <row r="5" spans="1:10" ht="18" x14ac:dyDescent="0.25">
      <c r="A5" s="1"/>
      <c r="B5" s="1"/>
      <c r="C5" s="1"/>
      <c r="D5" s="1"/>
      <c r="E5" s="1"/>
      <c r="F5" s="1"/>
      <c r="G5" s="1"/>
      <c r="H5" s="2"/>
      <c r="I5" s="2"/>
    </row>
    <row r="6" spans="1:10" ht="25.5" x14ac:dyDescent="0.25">
      <c r="A6" s="10" t="s">
        <v>5</v>
      </c>
      <c r="B6" s="9" t="s">
        <v>6</v>
      </c>
      <c r="C6" s="9" t="s">
        <v>7</v>
      </c>
      <c r="D6" s="9" t="s">
        <v>17</v>
      </c>
      <c r="E6" s="41" t="s">
        <v>76</v>
      </c>
      <c r="F6" s="41" t="s">
        <v>77</v>
      </c>
      <c r="G6" s="10" t="s">
        <v>69</v>
      </c>
      <c r="H6" s="10" t="s">
        <v>57</v>
      </c>
      <c r="I6" s="10" t="s">
        <v>70</v>
      </c>
    </row>
    <row r="7" spans="1:10" x14ac:dyDescent="0.25">
      <c r="A7" s="27"/>
      <c r="B7" s="105"/>
      <c r="C7" s="105"/>
      <c r="D7" s="103" t="s">
        <v>86</v>
      </c>
      <c r="E7" s="106">
        <f>E8</f>
        <v>0</v>
      </c>
      <c r="F7" s="106">
        <f>F8</f>
        <v>0</v>
      </c>
      <c r="G7" s="106">
        <f t="shared" ref="G7:I7" si="0">G8</f>
        <v>0</v>
      </c>
      <c r="H7" s="106">
        <f t="shared" si="0"/>
        <v>0</v>
      </c>
      <c r="I7" s="106">
        <f t="shared" si="0"/>
        <v>0</v>
      </c>
    </row>
    <row r="8" spans="1:10" ht="25.5" x14ac:dyDescent="0.25">
      <c r="A8" s="107">
        <v>8</v>
      </c>
      <c r="B8" s="105"/>
      <c r="C8" s="105"/>
      <c r="D8" s="103" t="s">
        <v>88</v>
      </c>
      <c r="E8" s="106">
        <v>0</v>
      </c>
      <c r="F8" s="106">
        <v>0</v>
      </c>
      <c r="G8" s="106">
        <v>0</v>
      </c>
      <c r="H8" s="106">
        <v>0</v>
      </c>
      <c r="I8" s="106">
        <v>0</v>
      </c>
    </row>
    <row r="9" spans="1:10" x14ac:dyDescent="0.25">
      <c r="A9" s="27"/>
      <c r="B9" s="108">
        <v>84</v>
      </c>
      <c r="C9" s="108"/>
      <c r="D9" s="104" t="s">
        <v>89</v>
      </c>
      <c r="E9" s="106">
        <v>0</v>
      </c>
      <c r="F9" s="106">
        <v>0</v>
      </c>
      <c r="G9" s="106">
        <v>0</v>
      </c>
      <c r="H9" s="106">
        <v>0</v>
      </c>
      <c r="I9" s="106">
        <v>0</v>
      </c>
    </row>
    <row r="10" spans="1:10" x14ac:dyDescent="0.25">
      <c r="A10" s="27"/>
      <c r="B10" s="105"/>
      <c r="C10" s="105"/>
      <c r="D10" s="103" t="s">
        <v>87</v>
      </c>
      <c r="E10" s="109">
        <f>E11</f>
        <v>620.20000000000005</v>
      </c>
      <c r="F10" s="106">
        <f>F11</f>
        <v>0</v>
      </c>
      <c r="G10" s="106">
        <f t="shared" ref="G10:I10" si="1">G11</f>
        <v>0</v>
      </c>
      <c r="H10" s="106">
        <f t="shared" si="1"/>
        <v>0</v>
      </c>
      <c r="I10" s="106">
        <f t="shared" si="1"/>
        <v>0</v>
      </c>
    </row>
    <row r="11" spans="1:10" ht="26.25" x14ac:dyDescent="0.25">
      <c r="A11" s="21">
        <v>5</v>
      </c>
      <c r="B11" s="50"/>
      <c r="C11" s="50"/>
      <c r="D11" s="51" t="s">
        <v>14</v>
      </c>
      <c r="E11" s="77">
        <f>E12</f>
        <v>620.20000000000005</v>
      </c>
      <c r="F11" s="23">
        <v>0</v>
      </c>
      <c r="G11" s="23">
        <v>0</v>
      </c>
      <c r="H11" s="23">
        <v>0</v>
      </c>
      <c r="I11" s="23">
        <v>0</v>
      </c>
      <c r="J11" s="36"/>
    </row>
    <row r="12" spans="1:10" ht="26.25" x14ac:dyDescent="0.25">
      <c r="A12" s="22"/>
      <c r="B12" s="24">
        <v>54</v>
      </c>
      <c r="C12" s="22"/>
      <c r="D12" s="23" t="s">
        <v>19</v>
      </c>
      <c r="E12" s="77">
        <v>620.20000000000005</v>
      </c>
      <c r="F12" s="23">
        <v>0</v>
      </c>
      <c r="G12" s="23">
        <v>0</v>
      </c>
      <c r="H12" s="23">
        <v>0</v>
      </c>
      <c r="I12" s="23">
        <v>0</v>
      </c>
    </row>
  </sheetData>
  <mergeCells count="3">
    <mergeCell ref="A2:I2"/>
    <mergeCell ref="A4:I4"/>
    <mergeCell ref="A1:I1"/>
  </mergeCells>
  <pageMargins left="0.7" right="0.7" top="0.75" bottom="0.75" header="0.3" footer="0.3"/>
  <pageSetup paperSize="9" scale="7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C75D2E-A2D5-4811-85D1-DB543C7C6461}">
  <dimension ref="A1:R14"/>
  <sheetViews>
    <sheetView workbookViewId="0">
      <selection activeCell="A2" sqref="A2:I2"/>
    </sheetView>
  </sheetViews>
  <sheetFormatPr defaultRowHeight="15" x14ac:dyDescent="0.25"/>
  <cols>
    <col min="1" max="1" width="25.85546875" customWidth="1"/>
    <col min="2" max="2" width="15.5703125" customWidth="1"/>
    <col min="3" max="3" width="19" customWidth="1"/>
    <col min="4" max="4" width="18.140625" customWidth="1"/>
    <col min="5" max="5" width="19.42578125" customWidth="1"/>
    <col min="6" max="6" width="23.42578125" customWidth="1"/>
  </cols>
  <sheetData>
    <row r="1" spans="1:18" ht="15.75" x14ac:dyDescent="0.25">
      <c r="A1" s="164"/>
      <c r="B1" s="164"/>
      <c r="C1" s="164"/>
      <c r="D1" s="164"/>
      <c r="E1" s="164"/>
      <c r="F1" s="164"/>
    </row>
    <row r="2" spans="1:18" ht="45" customHeight="1" x14ac:dyDescent="0.25">
      <c r="A2" s="164" t="s">
        <v>68</v>
      </c>
      <c r="B2" s="164"/>
      <c r="C2" s="164"/>
      <c r="D2" s="164"/>
      <c r="E2" s="164"/>
      <c r="F2" s="164"/>
      <c r="G2" s="164"/>
      <c r="H2" s="164"/>
      <c r="I2" s="164"/>
    </row>
    <row r="3" spans="1:18" ht="15.75" x14ac:dyDescent="0.25">
      <c r="A3" s="164" t="s">
        <v>16</v>
      </c>
      <c r="B3" s="164"/>
      <c r="C3" s="164"/>
      <c r="D3" s="164"/>
      <c r="E3" s="164"/>
      <c r="F3" s="164"/>
      <c r="G3" s="164"/>
      <c r="H3" s="164"/>
      <c r="I3" s="164"/>
    </row>
    <row r="4" spans="1:18" ht="18" x14ac:dyDescent="0.25">
      <c r="A4" s="1"/>
      <c r="B4" s="1"/>
      <c r="C4" s="1"/>
      <c r="D4" s="1"/>
      <c r="E4" s="1"/>
      <c r="F4" s="1"/>
      <c r="G4" s="1"/>
      <c r="H4" s="2"/>
      <c r="I4" s="2"/>
    </row>
    <row r="5" spans="1:18" ht="15.75" customHeight="1" x14ac:dyDescent="0.25">
      <c r="A5" s="177" t="s">
        <v>93</v>
      </c>
      <c r="B5" s="177"/>
      <c r="C5" s="177"/>
      <c r="D5" s="177"/>
      <c r="E5" s="177"/>
      <c r="F5" s="177"/>
      <c r="G5" s="177"/>
      <c r="H5" s="177"/>
      <c r="I5" s="177"/>
    </row>
    <row r="6" spans="1:18" ht="15.75" x14ac:dyDescent="0.25">
      <c r="A6" s="164"/>
      <c r="B6" s="164"/>
      <c r="C6" s="164"/>
      <c r="D6" s="164"/>
      <c r="E6" s="164"/>
      <c r="F6" s="164"/>
    </row>
    <row r="7" spans="1:18" ht="18" x14ac:dyDescent="0.25">
      <c r="A7" s="1"/>
      <c r="B7" s="1"/>
      <c r="C7" s="1"/>
      <c r="D7" s="1"/>
      <c r="E7" s="2"/>
      <c r="F7" s="2"/>
    </row>
    <row r="8" spans="1:18" ht="25.5" x14ac:dyDescent="0.25">
      <c r="A8" s="41" t="s">
        <v>90</v>
      </c>
      <c r="B8" s="41" t="s">
        <v>76</v>
      </c>
      <c r="C8" s="41" t="s">
        <v>77</v>
      </c>
      <c r="D8" s="10" t="s">
        <v>69</v>
      </c>
      <c r="E8" s="10" t="s">
        <v>57</v>
      </c>
      <c r="F8" s="10" t="s">
        <v>70</v>
      </c>
      <c r="J8" s="164"/>
      <c r="K8" s="164"/>
      <c r="L8" s="164"/>
      <c r="M8" s="164"/>
      <c r="N8" s="164"/>
      <c r="O8" s="164"/>
      <c r="P8" s="164"/>
      <c r="Q8" s="164"/>
      <c r="R8" s="164"/>
    </row>
    <row r="9" spans="1:18" ht="15.75" x14ac:dyDescent="0.25">
      <c r="A9" s="48" t="s">
        <v>86</v>
      </c>
      <c r="B9" s="74">
        <f>B10</f>
        <v>0</v>
      </c>
      <c r="C9" s="65">
        <f>C10</f>
        <v>0</v>
      </c>
      <c r="D9" s="94">
        <f ca="1">D10</f>
        <v>0</v>
      </c>
      <c r="E9" s="94">
        <f t="shared" ref="E9:F9" si="0">E10</f>
        <v>0</v>
      </c>
      <c r="F9" s="94">
        <f t="shared" si="0"/>
        <v>0</v>
      </c>
      <c r="J9" s="164"/>
      <c r="K9" s="164"/>
      <c r="L9" s="164"/>
      <c r="M9" s="164"/>
      <c r="N9" s="164"/>
      <c r="O9" s="164"/>
      <c r="P9" s="164"/>
      <c r="Q9" s="164"/>
      <c r="R9" s="164"/>
    </row>
    <row r="10" spans="1:18" ht="25.5" x14ac:dyDescent="0.25">
      <c r="A10" s="48" t="s">
        <v>91</v>
      </c>
      <c r="B10" s="74">
        <f>B11</f>
        <v>0</v>
      </c>
      <c r="C10" s="65">
        <v>0</v>
      </c>
      <c r="D10" s="94">
        <f ca="1">D9</f>
        <v>0</v>
      </c>
      <c r="E10" s="94">
        <v>0</v>
      </c>
      <c r="F10" s="94">
        <v>0</v>
      </c>
      <c r="J10" s="1"/>
      <c r="K10" s="1"/>
      <c r="L10" s="1"/>
      <c r="M10" s="1"/>
      <c r="N10" s="1"/>
      <c r="O10" s="1"/>
      <c r="P10" s="1"/>
      <c r="Q10" s="2"/>
      <c r="R10" s="2"/>
    </row>
    <row r="11" spans="1:18" ht="24" customHeight="1" x14ac:dyDescent="0.25">
      <c r="A11" s="49" t="s">
        <v>92</v>
      </c>
      <c r="B11" s="74">
        <v>0</v>
      </c>
      <c r="C11" s="65">
        <v>0</v>
      </c>
      <c r="D11" s="94">
        <v>0</v>
      </c>
      <c r="E11" s="94">
        <v>0</v>
      </c>
      <c r="F11" s="94">
        <v>0</v>
      </c>
      <c r="J11" s="164"/>
      <c r="K11" s="164"/>
      <c r="L11" s="164"/>
      <c r="M11" s="164"/>
      <c r="N11" s="164"/>
      <c r="O11" s="164"/>
      <c r="P11" s="164"/>
      <c r="Q11" s="164"/>
      <c r="R11" s="164"/>
    </row>
    <row r="12" spans="1:18" x14ac:dyDescent="0.25">
      <c r="A12" s="48" t="s">
        <v>87</v>
      </c>
      <c r="B12" s="74">
        <f>B13</f>
        <v>620.20000000000005</v>
      </c>
      <c r="C12" s="65">
        <f>C13</f>
        <v>0</v>
      </c>
      <c r="D12" s="93">
        <f>D13</f>
        <v>0</v>
      </c>
      <c r="E12" s="94">
        <v>0</v>
      </c>
      <c r="F12" s="94">
        <v>0</v>
      </c>
    </row>
    <row r="13" spans="1:18" ht="23.25" customHeight="1" x14ac:dyDescent="0.25">
      <c r="A13" s="51" t="s">
        <v>23</v>
      </c>
      <c r="B13" s="78">
        <f>B14</f>
        <v>620.20000000000005</v>
      </c>
      <c r="C13" s="23">
        <v>0</v>
      </c>
      <c r="D13" s="26">
        <f>D14</f>
        <v>0</v>
      </c>
      <c r="E13" s="26">
        <v>0</v>
      </c>
      <c r="F13" s="26">
        <v>0</v>
      </c>
    </row>
    <row r="14" spans="1:18" ht="27.75" customHeight="1" x14ac:dyDescent="0.25">
      <c r="A14" s="25" t="s">
        <v>24</v>
      </c>
      <c r="B14" s="78">
        <v>620.20000000000005</v>
      </c>
      <c r="C14" s="23">
        <v>0</v>
      </c>
      <c r="D14" s="26">
        <v>0</v>
      </c>
      <c r="E14" s="26">
        <v>0</v>
      </c>
      <c r="F14" s="26">
        <v>0</v>
      </c>
    </row>
  </sheetData>
  <mergeCells count="8">
    <mergeCell ref="A1:F1"/>
    <mergeCell ref="A6:F6"/>
    <mergeCell ref="J8:R8"/>
    <mergeCell ref="J9:R9"/>
    <mergeCell ref="J11:R11"/>
    <mergeCell ref="A2:I2"/>
    <mergeCell ref="A3:I3"/>
    <mergeCell ref="A5:I5"/>
  </mergeCells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119"/>
  <sheetViews>
    <sheetView workbookViewId="0">
      <selection activeCell="H11" sqref="H11"/>
    </sheetView>
  </sheetViews>
  <sheetFormatPr defaultRowHeight="15" x14ac:dyDescent="0.25"/>
  <cols>
    <col min="1" max="1" width="8.42578125" bestFit="1" customWidth="1"/>
    <col min="2" max="2" width="3" bestFit="1" customWidth="1"/>
    <col min="3" max="3" width="5" bestFit="1" customWidth="1"/>
    <col min="4" max="4" width="58.85546875" customWidth="1"/>
    <col min="5" max="5" width="20" customWidth="1"/>
    <col min="6" max="6" width="13.85546875" customWidth="1"/>
    <col min="7" max="7" width="19.42578125" customWidth="1"/>
    <col min="8" max="8" width="16" bestFit="1" customWidth="1"/>
    <col min="9" max="9" width="16.85546875" customWidth="1"/>
  </cols>
  <sheetData>
    <row r="1" spans="1:9" s="20" customFormat="1" ht="42.75" customHeight="1" x14ac:dyDescent="0.25">
      <c r="A1" s="1"/>
      <c r="B1" s="1"/>
      <c r="C1" s="1"/>
      <c r="D1" s="164" t="s">
        <v>68</v>
      </c>
      <c r="E1" s="164"/>
      <c r="F1" s="164"/>
      <c r="G1" s="164"/>
      <c r="H1" s="164"/>
      <c r="I1" s="164"/>
    </row>
    <row r="2" spans="1:9" ht="18" customHeight="1" x14ac:dyDescent="0.25"/>
    <row r="3" spans="1:9" ht="18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s="18" customFormat="1" ht="15.75" x14ac:dyDescent="0.25">
      <c r="A4" s="164" t="s">
        <v>15</v>
      </c>
      <c r="B4" s="175"/>
      <c r="C4" s="175"/>
      <c r="D4" s="175"/>
      <c r="E4" s="175"/>
      <c r="F4" s="175"/>
      <c r="G4" s="175"/>
      <c r="H4" s="175"/>
      <c r="I4" s="175"/>
    </row>
    <row r="5" spans="1:9" s="18" customFormat="1" ht="18" x14ac:dyDescent="0.2">
      <c r="A5" s="1"/>
      <c r="B5" s="1"/>
      <c r="C5" s="1"/>
      <c r="D5" s="1"/>
      <c r="E5" s="1"/>
      <c r="F5" s="1"/>
      <c r="G5" s="1"/>
      <c r="H5" s="1"/>
      <c r="I5" s="1"/>
    </row>
    <row r="6" spans="1:9" s="18" customFormat="1" ht="25.5" x14ac:dyDescent="0.2">
      <c r="A6" s="186" t="s">
        <v>12</v>
      </c>
      <c r="B6" s="187"/>
      <c r="C6" s="187"/>
      <c r="D6" s="188"/>
      <c r="E6" s="52" t="s">
        <v>95</v>
      </c>
      <c r="F6" s="52" t="s">
        <v>96</v>
      </c>
      <c r="G6" s="52" t="s">
        <v>97</v>
      </c>
      <c r="H6" s="52" t="s">
        <v>98</v>
      </c>
      <c r="I6" s="52" t="s">
        <v>99</v>
      </c>
    </row>
    <row r="7" spans="1:9" s="18" customFormat="1" ht="12.75" customHeight="1" x14ac:dyDescent="0.2">
      <c r="A7" s="189"/>
      <c r="B7" s="190"/>
      <c r="C7" s="190"/>
      <c r="D7" s="191"/>
      <c r="E7" s="53"/>
      <c r="F7" s="53"/>
      <c r="G7" s="53"/>
      <c r="H7" s="53"/>
      <c r="I7" s="53"/>
    </row>
    <row r="8" spans="1:9" s="18" customFormat="1" ht="12.75" customHeight="1" x14ac:dyDescent="0.2">
      <c r="A8" s="180">
        <v>33771</v>
      </c>
      <c r="B8" s="181"/>
      <c r="C8" s="182"/>
      <c r="D8" s="42" t="s">
        <v>25</v>
      </c>
      <c r="E8" s="54">
        <v>720604.64</v>
      </c>
      <c r="F8" s="54">
        <f>F9</f>
        <v>1225843</v>
      </c>
      <c r="G8" s="54">
        <f>G18+G29</f>
        <v>2520094</v>
      </c>
      <c r="H8" s="54">
        <f>H9</f>
        <v>1677862</v>
      </c>
      <c r="I8" s="54">
        <f>I9</f>
        <v>1578712</v>
      </c>
    </row>
    <row r="9" spans="1:9" s="18" customFormat="1" ht="12.75" customHeight="1" x14ac:dyDescent="0.2">
      <c r="A9" s="180">
        <v>4</v>
      </c>
      <c r="B9" s="181"/>
      <c r="C9" s="182"/>
      <c r="D9" s="42" t="s">
        <v>25</v>
      </c>
      <c r="E9" s="54">
        <v>720604.64</v>
      </c>
      <c r="F9" s="54">
        <f>F10+F11+F12+F13+F14+F15+F16+F17</f>
        <v>1225843</v>
      </c>
      <c r="G9" s="54">
        <f>G10+G11+G12+G13+G14+G15+G16+G17</f>
        <v>2520094</v>
      </c>
      <c r="H9" s="54">
        <f t="shared" ref="H9:I9" si="0">H10+H11+H12+H13+H14+H15+H16+H17</f>
        <v>1677862</v>
      </c>
      <c r="I9" s="54">
        <f t="shared" si="0"/>
        <v>1578712</v>
      </c>
    </row>
    <row r="10" spans="1:9" s="18" customFormat="1" ht="12.75" customHeight="1" x14ac:dyDescent="0.2">
      <c r="A10" s="183">
        <v>11</v>
      </c>
      <c r="B10" s="184"/>
      <c r="C10" s="185"/>
      <c r="D10" s="57" t="s">
        <v>100</v>
      </c>
      <c r="E10" s="58">
        <v>579195.34</v>
      </c>
      <c r="F10" s="58">
        <v>765444</v>
      </c>
      <c r="G10" s="58">
        <f>G20+G31+G43+G50+G63+G81+G101+G111</f>
        <v>1039061</v>
      </c>
      <c r="H10" s="58">
        <v>1130497</v>
      </c>
      <c r="I10" s="58">
        <v>1130497</v>
      </c>
    </row>
    <row r="11" spans="1:9" s="18" customFormat="1" ht="12.75" customHeight="1" x14ac:dyDescent="0.2">
      <c r="A11" s="59">
        <v>31</v>
      </c>
      <c r="B11" s="19"/>
      <c r="C11" s="14"/>
      <c r="D11" s="60" t="s">
        <v>101</v>
      </c>
      <c r="E11" s="58">
        <v>18576.12</v>
      </c>
      <c r="F11" s="58">
        <v>20984</v>
      </c>
      <c r="G11" s="58">
        <v>30000</v>
      </c>
      <c r="H11" s="58">
        <f>H53+H66+H84</f>
        <v>17150</v>
      </c>
      <c r="I11" s="58">
        <v>30000</v>
      </c>
    </row>
    <row r="12" spans="1:9" s="18" customFormat="1" ht="12.75" customHeight="1" x14ac:dyDescent="0.2">
      <c r="A12" s="59">
        <v>44</v>
      </c>
      <c r="B12" s="19"/>
      <c r="C12" s="14"/>
      <c r="D12" s="60" t="s">
        <v>102</v>
      </c>
      <c r="E12" s="58">
        <v>1346.51</v>
      </c>
      <c r="F12" s="58">
        <v>10553</v>
      </c>
      <c r="G12" s="58">
        <v>10000</v>
      </c>
      <c r="H12" s="58">
        <v>10000</v>
      </c>
      <c r="I12" s="58">
        <v>10000</v>
      </c>
    </row>
    <row r="13" spans="1:9" s="37" customFormat="1" ht="12.75" customHeight="1" x14ac:dyDescent="0.2">
      <c r="A13" s="59">
        <v>51</v>
      </c>
      <c r="B13" s="19"/>
      <c r="C13" s="14"/>
      <c r="D13" s="60" t="s">
        <v>103</v>
      </c>
      <c r="E13" s="58">
        <v>100363.99</v>
      </c>
      <c r="F13" s="58">
        <v>405062</v>
      </c>
      <c r="G13" s="58">
        <f>G46+G59+G69+G87+G117</f>
        <v>415740</v>
      </c>
      <c r="H13" s="58">
        <v>385215</v>
      </c>
      <c r="I13" s="58">
        <v>385215</v>
      </c>
    </row>
    <row r="14" spans="1:9" s="18" customFormat="1" ht="12.75" customHeight="1" x14ac:dyDescent="0.2">
      <c r="A14" s="59">
        <v>52</v>
      </c>
      <c r="B14" s="19"/>
      <c r="C14" s="14"/>
      <c r="D14" s="60" t="s">
        <v>104</v>
      </c>
      <c r="E14" s="58">
        <v>3981.68</v>
      </c>
      <c r="F14" s="58">
        <v>3800</v>
      </c>
      <c r="G14" s="58">
        <v>3000</v>
      </c>
      <c r="H14" s="58">
        <v>3000</v>
      </c>
      <c r="I14" s="58">
        <v>3000</v>
      </c>
    </row>
    <row r="15" spans="1:9" s="18" customFormat="1" ht="21.75" customHeight="1" x14ac:dyDescent="0.2">
      <c r="A15" s="59">
        <v>53</v>
      </c>
      <c r="B15" s="19"/>
      <c r="C15" s="14"/>
      <c r="D15" s="60" t="s">
        <v>105</v>
      </c>
      <c r="E15" s="58">
        <v>14065</v>
      </c>
      <c r="F15" s="58">
        <v>20000</v>
      </c>
      <c r="G15" s="58">
        <v>20000</v>
      </c>
      <c r="H15" s="58">
        <v>20000</v>
      </c>
      <c r="I15" s="58">
        <v>20000</v>
      </c>
    </row>
    <row r="16" spans="1:9" s="18" customFormat="1" ht="16.5" customHeight="1" x14ac:dyDescent="0.2">
      <c r="A16" s="59">
        <v>56</v>
      </c>
      <c r="B16" s="19"/>
      <c r="C16" s="14"/>
      <c r="D16" s="60" t="s">
        <v>106</v>
      </c>
      <c r="E16" s="58">
        <v>1576</v>
      </c>
      <c r="F16" s="58">
        <v>0</v>
      </c>
      <c r="G16" s="58">
        <f>G104</f>
        <v>1002293</v>
      </c>
      <c r="H16" s="58">
        <v>112000</v>
      </c>
      <c r="I16" s="58">
        <v>0</v>
      </c>
    </row>
    <row r="17" spans="1:9" s="18" customFormat="1" ht="12.75" x14ac:dyDescent="0.2">
      <c r="A17" s="192">
        <v>61</v>
      </c>
      <c r="B17" s="192"/>
      <c r="C17" s="192"/>
      <c r="D17" s="57" t="s">
        <v>107</v>
      </c>
      <c r="E17" s="58">
        <v>1500</v>
      </c>
      <c r="F17" s="58">
        <v>0</v>
      </c>
      <c r="G17" s="58">
        <v>0</v>
      </c>
      <c r="H17" s="58">
        <v>0</v>
      </c>
      <c r="I17" s="58">
        <v>0</v>
      </c>
    </row>
    <row r="18" spans="1:9" s="18" customFormat="1" ht="25.5" customHeight="1" x14ac:dyDescent="0.2">
      <c r="A18" s="180">
        <v>152001</v>
      </c>
      <c r="B18" s="181"/>
      <c r="C18" s="182"/>
      <c r="D18" s="42" t="s">
        <v>26</v>
      </c>
      <c r="E18" s="54">
        <f t="shared" ref="E18:G19" si="1">E19</f>
        <v>513950.59</v>
      </c>
      <c r="F18" s="54">
        <f t="shared" si="1"/>
        <v>698290</v>
      </c>
      <c r="G18" s="54">
        <f t="shared" si="1"/>
        <v>779894</v>
      </c>
      <c r="H18" s="54">
        <f t="shared" ref="H18" si="2">H19</f>
        <v>873690</v>
      </c>
      <c r="I18" s="54">
        <f t="shared" ref="I18" si="3">I19</f>
        <v>873690</v>
      </c>
    </row>
    <row r="19" spans="1:9" s="18" customFormat="1" ht="15" customHeight="1" x14ac:dyDescent="0.2">
      <c r="A19" s="180" t="s">
        <v>178</v>
      </c>
      <c r="B19" s="181"/>
      <c r="C19" s="182"/>
      <c r="D19" s="42" t="s">
        <v>108</v>
      </c>
      <c r="E19" s="54">
        <f t="shared" si="1"/>
        <v>513950.59</v>
      </c>
      <c r="F19" s="54">
        <f t="shared" si="1"/>
        <v>698290</v>
      </c>
      <c r="G19" s="54">
        <f t="shared" si="1"/>
        <v>779894</v>
      </c>
      <c r="H19" s="54">
        <f>H20</f>
        <v>873690</v>
      </c>
      <c r="I19" s="54">
        <f>I20</f>
        <v>873690</v>
      </c>
    </row>
    <row r="20" spans="1:9" s="18" customFormat="1" ht="12.75" customHeight="1" x14ac:dyDescent="0.2">
      <c r="A20" s="59">
        <v>11</v>
      </c>
      <c r="B20" s="19"/>
      <c r="C20" s="14"/>
      <c r="D20" s="60" t="s">
        <v>100</v>
      </c>
      <c r="E20" s="58">
        <f>E22+E23+E24+E26+E28</f>
        <v>513950.59</v>
      </c>
      <c r="F20" s="58">
        <f>F22+F23+F24+F26+F28</f>
        <v>698290</v>
      </c>
      <c r="G20" s="58">
        <f>G21+G25</f>
        <v>779894</v>
      </c>
      <c r="H20" s="58">
        <f>H22+H23+H24+H26+H28</f>
        <v>873690</v>
      </c>
      <c r="I20" s="58">
        <f>I22+I23+I24+I26+I28</f>
        <v>873690</v>
      </c>
    </row>
    <row r="21" spans="1:9" s="18" customFormat="1" ht="12.75" customHeight="1" x14ac:dyDescent="0.2">
      <c r="A21" s="59">
        <v>3</v>
      </c>
      <c r="B21" s="55"/>
      <c r="C21" s="56"/>
      <c r="D21" s="60" t="s">
        <v>167</v>
      </c>
      <c r="E21" s="58">
        <f>E22+E23+E24</f>
        <v>512955.48000000004</v>
      </c>
      <c r="F21" s="58">
        <f>F22+F23+F24</f>
        <v>697690</v>
      </c>
      <c r="G21" s="58">
        <f>G22+G23+G24</f>
        <v>777894</v>
      </c>
      <c r="H21" s="58"/>
      <c r="I21" s="58"/>
    </row>
    <row r="22" spans="1:9" s="18" customFormat="1" ht="15" customHeight="1" x14ac:dyDescent="0.2">
      <c r="A22" s="59"/>
      <c r="B22" s="19">
        <v>31</v>
      </c>
      <c r="C22" s="14"/>
      <c r="D22" s="60" t="s">
        <v>109</v>
      </c>
      <c r="E22" s="58">
        <v>435948.59</v>
      </c>
      <c r="F22" s="58">
        <v>588190</v>
      </c>
      <c r="G22" s="58">
        <v>655340</v>
      </c>
      <c r="H22" s="58">
        <v>748017</v>
      </c>
      <c r="I22" s="58">
        <v>748017</v>
      </c>
    </row>
    <row r="23" spans="1:9" s="18" customFormat="1" ht="12.75" x14ac:dyDescent="0.2">
      <c r="A23" s="59"/>
      <c r="B23" s="19">
        <v>32</v>
      </c>
      <c r="C23" s="14"/>
      <c r="D23" s="60" t="s">
        <v>110</v>
      </c>
      <c r="E23" s="58">
        <v>76820.05</v>
      </c>
      <c r="F23" s="58">
        <v>109240</v>
      </c>
      <c r="G23" s="58">
        <v>122294</v>
      </c>
      <c r="H23" s="58">
        <v>123413</v>
      </c>
      <c r="I23" s="58">
        <v>123413</v>
      </c>
    </row>
    <row r="24" spans="1:9" s="18" customFormat="1" ht="12.75" x14ac:dyDescent="0.2">
      <c r="A24" s="59"/>
      <c r="B24" s="19">
        <v>34</v>
      </c>
      <c r="C24" s="14"/>
      <c r="D24" s="60" t="s">
        <v>111</v>
      </c>
      <c r="E24" s="58">
        <v>186.84</v>
      </c>
      <c r="F24" s="58">
        <v>260</v>
      </c>
      <c r="G24" s="58">
        <v>260</v>
      </c>
      <c r="H24" s="58">
        <v>260</v>
      </c>
      <c r="I24" s="58">
        <v>260</v>
      </c>
    </row>
    <row r="25" spans="1:9" s="18" customFormat="1" ht="12.75" x14ac:dyDescent="0.2">
      <c r="A25" s="59">
        <v>4</v>
      </c>
      <c r="B25" s="55"/>
      <c r="C25" s="56"/>
      <c r="D25" s="60" t="s">
        <v>168</v>
      </c>
      <c r="E25" s="58">
        <f>E26</f>
        <v>374.91</v>
      </c>
      <c r="F25" s="58">
        <f>F26</f>
        <v>600</v>
      </c>
      <c r="G25" s="58">
        <f>G26</f>
        <v>2000</v>
      </c>
      <c r="H25" s="58"/>
      <c r="I25" s="58"/>
    </row>
    <row r="26" spans="1:9" s="18" customFormat="1" ht="12.75" customHeight="1" x14ac:dyDescent="0.2">
      <c r="A26" s="59"/>
      <c r="B26" s="19">
        <v>42</v>
      </c>
      <c r="C26" s="14"/>
      <c r="D26" s="61" t="s">
        <v>112</v>
      </c>
      <c r="E26" s="62">
        <v>374.91</v>
      </c>
      <c r="F26" s="62">
        <v>600</v>
      </c>
      <c r="G26" s="62">
        <v>2000</v>
      </c>
      <c r="H26" s="62">
        <v>2000</v>
      </c>
      <c r="I26" s="62">
        <v>2000</v>
      </c>
    </row>
    <row r="27" spans="1:9" s="18" customFormat="1" ht="12.75" customHeight="1" x14ac:dyDescent="0.2">
      <c r="A27" s="59">
        <v>5</v>
      </c>
      <c r="B27" s="55"/>
      <c r="C27" s="56"/>
      <c r="D27" s="61" t="s">
        <v>169</v>
      </c>
      <c r="E27" s="62">
        <f>E28</f>
        <v>620.20000000000005</v>
      </c>
      <c r="F27" s="62">
        <f>F28</f>
        <v>0</v>
      </c>
      <c r="G27" s="62">
        <f>G28</f>
        <v>0</v>
      </c>
      <c r="H27" s="62"/>
      <c r="I27" s="62"/>
    </row>
    <row r="28" spans="1:9" s="18" customFormat="1" ht="12.75" customHeight="1" x14ac:dyDescent="0.2">
      <c r="A28" s="59"/>
      <c r="B28" s="19">
        <v>54</v>
      </c>
      <c r="C28" s="14"/>
      <c r="D28" s="61" t="s">
        <v>113</v>
      </c>
      <c r="E28" s="62">
        <v>620.20000000000005</v>
      </c>
      <c r="F28" s="62">
        <v>0</v>
      </c>
      <c r="G28" s="62">
        <v>0</v>
      </c>
      <c r="H28" s="62">
        <v>0</v>
      </c>
      <c r="I28" s="62">
        <v>0</v>
      </c>
    </row>
    <row r="29" spans="1:9" s="18" customFormat="1" ht="31.5" customHeight="1" x14ac:dyDescent="0.2">
      <c r="A29" s="180">
        <v>152002</v>
      </c>
      <c r="B29" s="181"/>
      <c r="C29" s="182"/>
      <c r="D29" s="42" t="s">
        <v>29</v>
      </c>
      <c r="E29" s="54">
        <f>E30+E42+E49+E62+E80+E93+E100</f>
        <v>206654.05000000002</v>
      </c>
      <c r="F29" s="54">
        <v>527553</v>
      </c>
      <c r="G29" s="54">
        <f>G30+G42+G49+G62+G80+G93+G100+G110</f>
        <v>1740200</v>
      </c>
      <c r="H29" s="54">
        <f>H30+H42+H49+H62+H80+H93+H100+H110</f>
        <v>804172</v>
      </c>
      <c r="I29" s="54">
        <f>I30+I42+I49+I62+I80+I93+I100+I110</f>
        <v>705022</v>
      </c>
    </row>
    <row r="30" spans="1:9" s="18" customFormat="1" ht="12.75" x14ac:dyDescent="0.2">
      <c r="A30" s="180" t="s">
        <v>180</v>
      </c>
      <c r="B30" s="181"/>
      <c r="C30" s="182"/>
      <c r="D30" s="42" t="s">
        <v>29</v>
      </c>
      <c r="E30" s="54">
        <f>E31+E36+E39</f>
        <v>41279.86</v>
      </c>
      <c r="F30" s="54">
        <f>F31+F36+F39</f>
        <v>24114</v>
      </c>
      <c r="G30" s="54">
        <f>G31+G36+G39</f>
        <v>56420</v>
      </c>
      <c r="H30" s="54">
        <f>H31+H36+H39</f>
        <v>74310</v>
      </c>
      <c r="I30" s="54">
        <f>I31</f>
        <v>74310</v>
      </c>
    </row>
    <row r="31" spans="1:9" s="18" customFormat="1" ht="12.75" customHeight="1" x14ac:dyDescent="0.2">
      <c r="A31" s="183">
        <v>11</v>
      </c>
      <c r="B31" s="184"/>
      <c r="C31" s="185"/>
      <c r="D31" s="14" t="s">
        <v>100</v>
      </c>
      <c r="E31" s="58">
        <f>E33+E35</f>
        <v>39272.160000000003</v>
      </c>
      <c r="F31" s="58">
        <f>F33+F35</f>
        <v>24114</v>
      </c>
      <c r="G31" s="58">
        <f>G32+G34+G36+G39</f>
        <v>56420</v>
      </c>
      <c r="H31" s="58">
        <f>H33+H35</f>
        <v>74310</v>
      </c>
      <c r="I31" s="58">
        <f>I33+I35+I38+I41</f>
        <v>74310</v>
      </c>
    </row>
    <row r="32" spans="1:9" s="18" customFormat="1" ht="12.75" customHeight="1" x14ac:dyDescent="0.2">
      <c r="A32" s="59">
        <v>3</v>
      </c>
      <c r="B32" s="55"/>
      <c r="C32" s="56"/>
      <c r="D32" s="56" t="s">
        <v>167</v>
      </c>
      <c r="E32" s="58">
        <f>E33</f>
        <v>18880.939999999999</v>
      </c>
      <c r="F32" s="58">
        <f>F33</f>
        <v>18800</v>
      </c>
      <c r="G32" s="58">
        <f>G33</f>
        <v>31520</v>
      </c>
      <c r="H32" s="58"/>
      <c r="I32" s="58"/>
    </row>
    <row r="33" spans="1:9" s="18" customFormat="1" ht="12.75" customHeight="1" x14ac:dyDescent="0.2">
      <c r="A33" s="59"/>
      <c r="B33" s="19">
        <v>32</v>
      </c>
      <c r="C33" s="14"/>
      <c r="D33" s="60" t="s">
        <v>110</v>
      </c>
      <c r="E33" s="58">
        <v>18880.939999999999</v>
      </c>
      <c r="F33" s="58">
        <v>18800</v>
      </c>
      <c r="G33" s="58">
        <v>31520</v>
      </c>
      <c r="H33" s="58">
        <v>49410</v>
      </c>
      <c r="I33" s="58">
        <v>49410</v>
      </c>
    </row>
    <row r="34" spans="1:9" s="18" customFormat="1" ht="12.75" customHeight="1" x14ac:dyDescent="0.2">
      <c r="A34" s="59">
        <v>4</v>
      </c>
      <c r="B34" s="55"/>
      <c r="C34" s="56"/>
      <c r="D34" s="60" t="s">
        <v>168</v>
      </c>
      <c r="E34" s="58">
        <f>E35</f>
        <v>20391.22</v>
      </c>
      <c r="F34" s="58">
        <f>F35</f>
        <v>5314</v>
      </c>
      <c r="G34" s="58">
        <f>G35</f>
        <v>24900</v>
      </c>
      <c r="H34" s="58"/>
      <c r="I34" s="58"/>
    </row>
    <row r="35" spans="1:9" s="18" customFormat="1" ht="12.75" customHeight="1" x14ac:dyDescent="0.2">
      <c r="A35" s="59"/>
      <c r="B35" s="19">
        <v>42</v>
      </c>
      <c r="C35" s="14"/>
      <c r="D35" s="61" t="s">
        <v>112</v>
      </c>
      <c r="E35" s="62">
        <v>20391.22</v>
      </c>
      <c r="F35" s="62">
        <v>5314</v>
      </c>
      <c r="G35" s="62">
        <v>24900</v>
      </c>
      <c r="H35" s="62">
        <v>24900</v>
      </c>
      <c r="I35" s="62">
        <v>24900</v>
      </c>
    </row>
    <row r="36" spans="1:9" s="18" customFormat="1" ht="12.75" customHeight="1" x14ac:dyDescent="0.2">
      <c r="A36" s="59">
        <v>31</v>
      </c>
      <c r="B36" s="19"/>
      <c r="C36" s="14"/>
      <c r="D36" s="60" t="s">
        <v>101</v>
      </c>
      <c r="E36" s="58">
        <f>E38</f>
        <v>507.7</v>
      </c>
      <c r="F36" s="58">
        <f>F38</f>
        <v>0</v>
      </c>
      <c r="G36" s="58">
        <f>G37</f>
        <v>0</v>
      </c>
      <c r="H36" s="58">
        <f>H38</f>
        <v>0</v>
      </c>
      <c r="I36" s="58"/>
    </row>
    <row r="37" spans="1:9" s="18" customFormat="1" ht="12.75" customHeight="1" x14ac:dyDescent="0.2">
      <c r="A37" s="59">
        <v>4</v>
      </c>
      <c r="B37" s="55"/>
      <c r="C37" s="56"/>
      <c r="D37" s="60" t="s">
        <v>168</v>
      </c>
      <c r="E37" s="58">
        <f>E38</f>
        <v>507.7</v>
      </c>
      <c r="F37" s="58">
        <f>F38</f>
        <v>0</v>
      </c>
      <c r="G37" s="58">
        <f>G38</f>
        <v>0</v>
      </c>
      <c r="H37" s="58"/>
      <c r="I37" s="58"/>
    </row>
    <row r="38" spans="1:9" s="18" customFormat="1" ht="12.75" customHeight="1" x14ac:dyDescent="0.2">
      <c r="A38" s="59"/>
      <c r="B38" s="19">
        <v>42</v>
      </c>
      <c r="C38" s="14"/>
      <c r="D38" s="61" t="s">
        <v>112</v>
      </c>
      <c r="E38" s="62">
        <v>507.7</v>
      </c>
      <c r="F38" s="62">
        <v>0</v>
      </c>
      <c r="G38" s="62">
        <v>0</v>
      </c>
      <c r="H38" s="62">
        <v>0</v>
      </c>
      <c r="I38" s="62">
        <v>0</v>
      </c>
    </row>
    <row r="39" spans="1:9" s="18" customFormat="1" ht="12.75" customHeight="1" x14ac:dyDescent="0.2">
      <c r="A39" s="59">
        <v>61</v>
      </c>
      <c r="B39" s="19"/>
      <c r="C39" s="14"/>
      <c r="D39" s="60" t="s">
        <v>107</v>
      </c>
      <c r="E39" s="58">
        <f>E41</f>
        <v>1500</v>
      </c>
      <c r="F39" s="58">
        <f>F41</f>
        <v>0</v>
      </c>
      <c r="G39" s="58">
        <f>G40</f>
        <v>0</v>
      </c>
      <c r="H39" s="58">
        <f>H41</f>
        <v>0</v>
      </c>
      <c r="I39" s="58"/>
    </row>
    <row r="40" spans="1:9" s="18" customFormat="1" ht="12.75" customHeight="1" x14ac:dyDescent="0.2">
      <c r="A40" s="59">
        <v>4</v>
      </c>
      <c r="B40" s="55"/>
      <c r="C40" s="56"/>
      <c r="D40" s="60" t="s">
        <v>168</v>
      </c>
      <c r="E40" s="58">
        <f>E41</f>
        <v>1500</v>
      </c>
      <c r="F40" s="58">
        <f>F41</f>
        <v>0</v>
      </c>
      <c r="G40" s="58">
        <f>G41</f>
        <v>0</v>
      </c>
      <c r="H40" s="58"/>
      <c r="I40" s="58"/>
    </row>
    <row r="41" spans="1:9" s="18" customFormat="1" ht="12.75" customHeight="1" x14ac:dyDescent="0.2">
      <c r="A41" s="59"/>
      <c r="B41" s="19">
        <v>42</v>
      </c>
      <c r="C41" s="14"/>
      <c r="D41" s="61" t="s">
        <v>112</v>
      </c>
      <c r="E41" s="62">
        <v>1500</v>
      </c>
      <c r="F41" s="62">
        <v>0</v>
      </c>
      <c r="G41" s="62">
        <v>0</v>
      </c>
      <c r="H41" s="62">
        <v>0</v>
      </c>
      <c r="I41" s="62">
        <v>0</v>
      </c>
    </row>
    <row r="42" spans="1:9" s="18" customFormat="1" ht="12.75" customHeight="1" x14ac:dyDescent="0.2">
      <c r="A42" s="180" t="s">
        <v>181</v>
      </c>
      <c r="B42" s="181"/>
      <c r="C42" s="182"/>
      <c r="D42" s="42" t="s">
        <v>114</v>
      </c>
      <c r="E42" s="54">
        <f>E46</f>
        <v>66353.75</v>
      </c>
      <c r="F42" s="54">
        <f>F43+F46</f>
        <v>120000</v>
      </c>
      <c r="G42" s="54">
        <f>G43+G46</f>
        <v>338544</v>
      </c>
      <c r="H42" s="54">
        <f>H43+H48</f>
        <v>388544</v>
      </c>
      <c r="I42" s="54">
        <f>I43+I48</f>
        <v>388544</v>
      </c>
    </row>
    <row r="43" spans="1:9" s="18" customFormat="1" ht="12.75" customHeight="1" x14ac:dyDescent="0.2">
      <c r="A43" s="183">
        <v>11</v>
      </c>
      <c r="B43" s="184"/>
      <c r="C43" s="185"/>
      <c r="D43" s="14" t="s">
        <v>100</v>
      </c>
      <c r="E43" s="58">
        <f>E45</f>
        <v>0</v>
      </c>
      <c r="F43" s="58">
        <f>F45</f>
        <v>20000</v>
      </c>
      <c r="G43" s="58">
        <f>G44</f>
        <v>50000</v>
      </c>
      <c r="H43" s="58">
        <f>H45</f>
        <v>100000</v>
      </c>
      <c r="I43" s="58">
        <f>I45</f>
        <v>100000</v>
      </c>
    </row>
    <row r="44" spans="1:9" s="18" customFormat="1" ht="12.75" customHeight="1" x14ac:dyDescent="0.2">
      <c r="A44" s="59">
        <v>4</v>
      </c>
      <c r="B44" s="55"/>
      <c r="C44" s="56"/>
      <c r="D44" s="60" t="s">
        <v>168</v>
      </c>
      <c r="E44" s="58">
        <f>E45</f>
        <v>0</v>
      </c>
      <c r="F44" s="58">
        <f>F45</f>
        <v>20000</v>
      </c>
      <c r="G44" s="58">
        <f>G45</f>
        <v>50000</v>
      </c>
      <c r="H44" s="54"/>
      <c r="I44" s="54"/>
    </row>
    <row r="45" spans="1:9" s="18" customFormat="1" ht="12.75" customHeight="1" x14ac:dyDescent="0.2">
      <c r="A45" s="59"/>
      <c r="B45" s="19">
        <v>45</v>
      </c>
      <c r="C45" s="14"/>
      <c r="D45" s="61" t="s">
        <v>115</v>
      </c>
      <c r="E45" s="58">
        <v>0</v>
      </c>
      <c r="F45" s="58">
        <v>20000</v>
      </c>
      <c r="G45" s="58">
        <v>50000</v>
      </c>
      <c r="H45" s="58">
        <v>100000</v>
      </c>
      <c r="I45" s="58">
        <v>100000</v>
      </c>
    </row>
    <row r="46" spans="1:9" s="18" customFormat="1" ht="12.75" customHeight="1" x14ac:dyDescent="0.2">
      <c r="A46" s="183">
        <v>51</v>
      </c>
      <c r="B46" s="184"/>
      <c r="C46" s="185"/>
      <c r="D46" s="14" t="s">
        <v>103</v>
      </c>
      <c r="E46" s="58">
        <f>E48</f>
        <v>66353.75</v>
      </c>
      <c r="F46" s="58">
        <f>F48</f>
        <v>100000</v>
      </c>
      <c r="G46" s="58">
        <f>G47</f>
        <v>288544</v>
      </c>
      <c r="H46" s="58">
        <f>H48</f>
        <v>288544</v>
      </c>
      <c r="I46" s="58">
        <f>I48</f>
        <v>288544</v>
      </c>
    </row>
    <row r="47" spans="1:9" s="18" customFormat="1" ht="12.75" customHeight="1" x14ac:dyDescent="0.2">
      <c r="A47" s="59">
        <v>4</v>
      </c>
      <c r="B47" s="55"/>
      <c r="C47" s="56"/>
      <c r="D47" s="60" t="s">
        <v>168</v>
      </c>
      <c r="E47" s="58">
        <f>E48</f>
        <v>66353.75</v>
      </c>
      <c r="F47" s="58">
        <f>F48</f>
        <v>100000</v>
      </c>
      <c r="G47" s="58">
        <f>G48</f>
        <v>288544</v>
      </c>
      <c r="H47" s="58"/>
      <c r="I47" s="58"/>
    </row>
    <row r="48" spans="1:9" s="18" customFormat="1" ht="12.75" customHeight="1" x14ac:dyDescent="0.2">
      <c r="A48" s="59"/>
      <c r="B48" s="19">
        <v>45</v>
      </c>
      <c r="C48" s="14"/>
      <c r="D48" s="61" t="s">
        <v>115</v>
      </c>
      <c r="E48" s="62">
        <v>66353.75</v>
      </c>
      <c r="F48" s="62">
        <v>100000</v>
      </c>
      <c r="G48" s="62">
        <v>288544</v>
      </c>
      <c r="H48" s="62">
        <v>288544</v>
      </c>
      <c r="I48" s="62">
        <v>288544</v>
      </c>
    </row>
    <row r="49" spans="1:9" s="18" customFormat="1" ht="12.75" customHeight="1" x14ac:dyDescent="0.2">
      <c r="A49" s="180" t="s">
        <v>182</v>
      </c>
      <c r="B49" s="181"/>
      <c r="C49" s="182"/>
      <c r="D49" s="42" t="s">
        <v>116</v>
      </c>
      <c r="E49" s="54">
        <f>E50+E53+E56+E59</f>
        <v>44703.06</v>
      </c>
      <c r="F49" s="54">
        <f>F50+F53+F56+F59</f>
        <v>56942</v>
      </c>
      <c r="G49" s="54">
        <f>G50+G53+G56+G59</f>
        <v>74182</v>
      </c>
      <c r="H49" s="54">
        <f>H50+H53+H56+H59</f>
        <v>106582</v>
      </c>
      <c r="I49" s="54">
        <f>I50+I53+I56+I59</f>
        <v>106582</v>
      </c>
    </row>
    <row r="50" spans="1:9" s="18" customFormat="1" ht="12.75" customHeight="1" x14ac:dyDescent="0.2">
      <c r="A50" s="183">
        <v>11</v>
      </c>
      <c r="B50" s="184"/>
      <c r="C50" s="185"/>
      <c r="D50" s="14" t="s">
        <v>100</v>
      </c>
      <c r="E50" s="58">
        <f>E52</f>
        <v>21297.25</v>
      </c>
      <c r="F50" s="58">
        <f>F52</f>
        <v>19327</v>
      </c>
      <c r="G50" s="58">
        <f>G51</f>
        <v>23772</v>
      </c>
      <c r="H50" s="58">
        <f>H52</f>
        <v>56172</v>
      </c>
      <c r="I50" s="58">
        <f>I52</f>
        <v>56172</v>
      </c>
    </row>
    <row r="51" spans="1:9" s="18" customFormat="1" ht="12.75" customHeight="1" x14ac:dyDescent="0.2">
      <c r="A51" s="59">
        <v>3</v>
      </c>
      <c r="B51" s="55"/>
      <c r="C51" s="56"/>
      <c r="D51" s="56" t="s">
        <v>167</v>
      </c>
      <c r="E51" s="58">
        <f>E52</f>
        <v>21297.25</v>
      </c>
      <c r="F51" s="58">
        <f>F52</f>
        <v>19327</v>
      </c>
      <c r="G51" s="58">
        <f>G52</f>
        <v>23772</v>
      </c>
      <c r="H51" s="58"/>
      <c r="I51" s="58"/>
    </row>
    <row r="52" spans="1:9" s="18" customFormat="1" ht="12.75" customHeight="1" x14ac:dyDescent="0.2">
      <c r="A52" s="59"/>
      <c r="B52" s="19">
        <v>32</v>
      </c>
      <c r="C52" s="14"/>
      <c r="D52" s="61" t="s">
        <v>110</v>
      </c>
      <c r="E52" s="62">
        <v>21297.25</v>
      </c>
      <c r="F52" s="62">
        <v>19327</v>
      </c>
      <c r="G52" s="62">
        <v>23772</v>
      </c>
      <c r="H52" s="62">
        <v>56172</v>
      </c>
      <c r="I52" s="62">
        <v>56172</v>
      </c>
    </row>
    <row r="53" spans="1:9" s="18" customFormat="1" ht="12.75" customHeight="1" x14ac:dyDescent="0.2">
      <c r="A53" s="59">
        <v>31</v>
      </c>
      <c r="B53" s="19"/>
      <c r="C53" s="14"/>
      <c r="D53" s="61" t="s">
        <v>101</v>
      </c>
      <c r="E53" s="62">
        <f>E55</f>
        <v>8521.58</v>
      </c>
      <c r="F53" s="62">
        <f>F55</f>
        <v>10000</v>
      </c>
      <c r="G53" s="62">
        <f>G54</f>
        <v>6650</v>
      </c>
      <c r="H53" s="62">
        <f>H55</f>
        <v>6650</v>
      </c>
      <c r="I53" s="62">
        <f>I55</f>
        <v>6650</v>
      </c>
    </row>
    <row r="54" spans="1:9" s="18" customFormat="1" ht="12.75" customHeight="1" x14ac:dyDescent="0.2">
      <c r="A54" s="59">
        <v>3</v>
      </c>
      <c r="B54" s="55"/>
      <c r="C54" s="56"/>
      <c r="D54" s="61" t="s">
        <v>167</v>
      </c>
      <c r="E54" s="62">
        <f>E55</f>
        <v>8521.58</v>
      </c>
      <c r="F54" s="62">
        <f>F55</f>
        <v>10000</v>
      </c>
      <c r="G54" s="62">
        <f>G55</f>
        <v>6650</v>
      </c>
      <c r="H54" s="62"/>
      <c r="I54" s="62"/>
    </row>
    <row r="55" spans="1:9" s="18" customFormat="1" ht="12.75" customHeight="1" x14ac:dyDescent="0.2">
      <c r="A55" s="59"/>
      <c r="B55" s="19">
        <v>32</v>
      </c>
      <c r="C55" s="14"/>
      <c r="D55" s="61" t="s">
        <v>110</v>
      </c>
      <c r="E55" s="62">
        <v>8521.58</v>
      </c>
      <c r="F55" s="62">
        <v>10000</v>
      </c>
      <c r="G55" s="62">
        <v>6650</v>
      </c>
      <c r="H55" s="62">
        <v>6650</v>
      </c>
      <c r="I55" s="62">
        <v>6650</v>
      </c>
    </row>
    <row r="56" spans="1:9" s="18" customFormat="1" ht="12.75" customHeight="1" x14ac:dyDescent="0.2">
      <c r="A56" s="59">
        <v>44</v>
      </c>
      <c r="B56" s="19"/>
      <c r="C56" s="14"/>
      <c r="D56" s="61" t="s">
        <v>102</v>
      </c>
      <c r="E56" s="62">
        <f>E58</f>
        <v>1346.51</v>
      </c>
      <c r="F56" s="62">
        <f>F58</f>
        <v>10553</v>
      </c>
      <c r="G56" s="62">
        <f>G57</f>
        <v>10000</v>
      </c>
      <c r="H56" s="62">
        <f>H58</f>
        <v>10000</v>
      </c>
      <c r="I56" s="62">
        <f>I58</f>
        <v>10000</v>
      </c>
    </row>
    <row r="57" spans="1:9" s="18" customFormat="1" ht="12.75" customHeight="1" x14ac:dyDescent="0.2">
      <c r="A57" s="59">
        <v>3</v>
      </c>
      <c r="B57" s="55"/>
      <c r="C57" s="56"/>
      <c r="D57" s="61" t="s">
        <v>167</v>
      </c>
      <c r="E57" s="62">
        <f>E58</f>
        <v>1346.51</v>
      </c>
      <c r="F57" s="62">
        <f>F58</f>
        <v>10553</v>
      </c>
      <c r="G57" s="62">
        <f>G58</f>
        <v>10000</v>
      </c>
      <c r="H57" s="62"/>
      <c r="I57" s="62"/>
    </row>
    <row r="58" spans="1:9" s="18" customFormat="1" ht="12.75" customHeight="1" x14ac:dyDescent="0.2">
      <c r="A58" s="59"/>
      <c r="B58" s="19">
        <v>32</v>
      </c>
      <c r="C58" s="14"/>
      <c r="D58" s="61" t="s">
        <v>110</v>
      </c>
      <c r="E58" s="62">
        <v>1346.51</v>
      </c>
      <c r="F58" s="62">
        <v>10553</v>
      </c>
      <c r="G58" s="62">
        <v>10000</v>
      </c>
      <c r="H58" s="62">
        <v>10000</v>
      </c>
      <c r="I58" s="62">
        <v>10000</v>
      </c>
    </row>
    <row r="59" spans="1:9" s="18" customFormat="1" ht="12.75" customHeight="1" x14ac:dyDescent="0.2">
      <c r="A59" s="59">
        <v>51</v>
      </c>
      <c r="B59" s="19"/>
      <c r="C59" s="14"/>
      <c r="D59" s="61" t="s">
        <v>103</v>
      </c>
      <c r="E59" s="62">
        <f>E61</f>
        <v>13537.72</v>
      </c>
      <c r="F59" s="62">
        <f>F61</f>
        <v>17062</v>
      </c>
      <c r="G59" s="62">
        <f>G60</f>
        <v>33760</v>
      </c>
      <c r="H59" s="62">
        <f>H61</f>
        <v>33760</v>
      </c>
      <c r="I59" s="62">
        <f>I61</f>
        <v>33760</v>
      </c>
    </row>
    <row r="60" spans="1:9" s="18" customFormat="1" ht="12.75" customHeight="1" x14ac:dyDescent="0.2">
      <c r="A60" s="59">
        <v>3</v>
      </c>
      <c r="B60" s="55"/>
      <c r="C60" s="56"/>
      <c r="D60" s="61" t="s">
        <v>167</v>
      </c>
      <c r="E60" s="62">
        <f>E61</f>
        <v>13537.72</v>
      </c>
      <c r="F60" s="62">
        <f>F61</f>
        <v>17062</v>
      </c>
      <c r="G60" s="62">
        <f>G61</f>
        <v>33760</v>
      </c>
      <c r="H60" s="62"/>
      <c r="I60" s="62"/>
    </row>
    <row r="61" spans="1:9" s="18" customFormat="1" ht="12.75" customHeight="1" x14ac:dyDescent="0.2">
      <c r="A61" s="59"/>
      <c r="B61" s="19">
        <v>32</v>
      </c>
      <c r="C61" s="14"/>
      <c r="D61" s="61" t="s">
        <v>110</v>
      </c>
      <c r="E61" s="62">
        <v>13537.72</v>
      </c>
      <c r="F61" s="62">
        <v>17062</v>
      </c>
      <c r="G61" s="62">
        <v>33760</v>
      </c>
      <c r="H61" s="62">
        <v>33760</v>
      </c>
      <c r="I61" s="62">
        <v>33760</v>
      </c>
    </row>
    <row r="62" spans="1:9" s="18" customFormat="1" ht="12.75" customHeight="1" x14ac:dyDescent="0.2">
      <c r="A62" s="180" t="s">
        <v>183</v>
      </c>
      <c r="B62" s="181"/>
      <c r="C62" s="182"/>
      <c r="D62" s="42" t="s">
        <v>117</v>
      </c>
      <c r="E62" s="54">
        <f>E63+E66+E69+E72+E75</f>
        <v>44515.270000000004</v>
      </c>
      <c r="F62" s="54">
        <f>F63+F66+F69+F72+F75</f>
        <v>65084</v>
      </c>
      <c r="G62" s="54">
        <f>G63+G66+G69+G73+G76+G78</f>
        <v>83654</v>
      </c>
      <c r="H62" s="54">
        <f>H63+H66+H69+H72+H75</f>
        <v>95911</v>
      </c>
      <c r="I62" s="54">
        <f>I63+I66+I69+I72+I75</f>
        <v>95911</v>
      </c>
    </row>
    <row r="63" spans="1:9" s="18" customFormat="1" ht="12.75" customHeight="1" x14ac:dyDescent="0.2">
      <c r="A63" s="183">
        <v>11</v>
      </c>
      <c r="B63" s="184"/>
      <c r="C63" s="185"/>
      <c r="D63" s="14" t="s">
        <v>100</v>
      </c>
      <c r="E63" s="58">
        <f>E65</f>
        <v>2419.34</v>
      </c>
      <c r="F63" s="58">
        <f>F65</f>
        <v>0</v>
      </c>
      <c r="G63" s="58">
        <f>G64</f>
        <v>7743</v>
      </c>
      <c r="H63" s="58">
        <f>H65</f>
        <v>20000</v>
      </c>
      <c r="I63" s="58">
        <f>I65</f>
        <v>20000</v>
      </c>
    </row>
    <row r="64" spans="1:9" s="18" customFormat="1" ht="12.75" customHeight="1" x14ac:dyDescent="0.2">
      <c r="A64" s="59">
        <v>3</v>
      </c>
      <c r="B64" s="55"/>
      <c r="C64" s="56"/>
      <c r="D64" s="56" t="s">
        <v>167</v>
      </c>
      <c r="E64" s="58">
        <f>E65</f>
        <v>2419.34</v>
      </c>
      <c r="F64" s="58">
        <f>F65</f>
        <v>0</v>
      </c>
      <c r="G64" s="58">
        <f>G65</f>
        <v>7743</v>
      </c>
      <c r="H64" s="58"/>
      <c r="I64" s="58"/>
    </row>
    <row r="65" spans="1:9" s="18" customFormat="1" ht="12.75" customHeight="1" x14ac:dyDescent="0.2">
      <c r="A65" s="59"/>
      <c r="B65" s="19">
        <v>32</v>
      </c>
      <c r="C65" s="14"/>
      <c r="D65" s="61" t="s">
        <v>110</v>
      </c>
      <c r="E65" s="62">
        <v>2419.34</v>
      </c>
      <c r="F65" s="62">
        <v>0</v>
      </c>
      <c r="G65" s="62">
        <v>7743</v>
      </c>
      <c r="H65" s="62">
        <v>20000</v>
      </c>
      <c r="I65" s="62">
        <v>20000</v>
      </c>
    </row>
    <row r="66" spans="1:9" s="18" customFormat="1" ht="12.75" customHeight="1" x14ac:dyDescent="0.2">
      <c r="A66" s="59">
        <v>31</v>
      </c>
      <c r="B66" s="19"/>
      <c r="C66" s="14"/>
      <c r="D66" s="61" t="s">
        <v>101</v>
      </c>
      <c r="E66" s="62">
        <f>E68</f>
        <v>4341.7299999999996</v>
      </c>
      <c r="F66" s="62">
        <f>F68</f>
        <v>6984</v>
      </c>
      <c r="G66" s="62">
        <f>G67</f>
        <v>6500</v>
      </c>
      <c r="H66" s="62">
        <f>H68</f>
        <v>6500</v>
      </c>
      <c r="I66" s="62">
        <f>I68</f>
        <v>6500</v>
      </c>
    </row>
    <row r="67" spans="1:9" s="18" customFormat="1" ht="12.75" customHeight="1" x14ac:dyDescent="0.2">
      <c r="A67" s="59">
        <v>3</v>
      </c>
      <c r="B67" s="55"/>
      <c r="C67" s="56"/>
      <c r="D67" s="61" t="s">
        <v>167</v>
      </c>
      <c r="E67" s="62">
        <f>E68</f>
        <v>4341.7299999999996</v>
      </c>
      <c r="F67" s="62">
        <f>F68</f>
        <v>6984</v>
      </c>
      <c r="G67" s="62">
        <f>G68</f>
        <v>6500</v>
      </c>
      <c r="H67" s="62"/>
      <c r="I67" s="62"/>
    </row>
    <row r="68" spans="1:9" s="18" customFormat="1" ht="12.75" customHeight="1" x14ac:dyDescent="0.2">
      <c r="A68" s="59"/>
      <c r="B68" s="19">
        <v>32</v>
      </c>
      <c r="C68" s="14"/>
      <c r="D68" s="61" t="s">
        <v>110</v>
      </c>
      <c r="E68" s="62">
        <v>4341.7299999999996</v>
      </c>
      <c r="F68" s="62">
        <v>6984</v>
      </c>
      <c r="G68" s="62">
        <v>6500</v>
      </c>
      <c r="H68" s="62">
        <v>6500</v>
      </c>
      <c r="I68" s="62">
        <v>6500</v>
      </c>
    </row>
    <row r="69" spans="1:9" s="18" customFormat="1" ht="12.75" customHeight="1" x14ac:dyDescent="0.2">
      <c r="A69" s="59">
        <v>51</v>
      </c>
      <c r="B69" s="19"/>
      <c r="C69" s="14"/>
      <c r="D69" s="61" t="s">
        <v>103</v>
      </c>
      <c r="E69" s="62">
        <f>E71</f>
        <v>20472.52</v>
      </c>
      <c r="F69" s="62">
        <f>F71</f>
        <v>34000</v>
      </c>
      <c r="G69" s="62">
        <f>G70</f>
        <v>46411</v>
      </c>
      <c r="H69" s="62">
        <f>H71</f>
        <v>46411</v>
      </c>
      <c r="I69" s="62">
        <f>I71</f>
        <v>46411</v>
      </c>
    </row>
    <row r="70" spans="1:9" s="18" customFormat="1" ht="12.75" customHeight="1" x14ac:dyDescent="0.2">
      <c r="A70" s="59">
        <v>3</v>
      </c>
      <c r="B70" s="55"/>
      <c r="C70" s="56"/>
      <c r="D70" s="61" t="s">
        <v>167</v>
      </c>
      <c r="E70" s="62">
        <f>E71</f>
        <v>20472.52</v>
      </c>
      <c r="F70" s="62">
        <f>F71</f>
        <v>34000</v>
      </c>
      <c r="G70" s="62">
        <f>G71</f>
        <v>46411</v>
      </c>
      <c r="H70" s="62">
        <v>0</v>
      </c>
      <c r="I70" s="62"/>
    </row>
    <row r="71" spans="1:9" s="18" customFormat="1" ht="12.75" customHeight="1" x14ac:dyDescent="0.2">
      <c r="A71" s="59"/>
      <c r="B71" s="19">
        <v>32</v>
      </c>
      <c r="C71" s="14"/>
      <c r="D71" s="61" t="s">
        <v>110</v>
      </c>
      <c r="E71" s="62">
        <v>20472.52</v>
      </c>
      <c r="F71" s="62">
        <v>34000</v>
      </c>
      <c r="G71" s="62">
        <f>G72</f>
        <v>46411</v>
      </c>
      <c r="H71" s="62">
        <v>46411</v>
      </c>
      <c r="I71" s="62">
        <v>46411</v>
      </c>
    </row>
    <row r="72" spans="1:9" s="18" customFormat="1" ht="12.75" customHeight="1" x14ac:dyDescent="0.2">
      <c r="A72" s="59">
        <v>52</v>
      </c>
      <c r="B72" s="19"/>
      <c r="C72" s="14"/>
      <c r="D72" s="61" t="s">
        <v>104</v>
      </c>
      <c r="E72" s="62">
        <f>E74</f>
        <v>3981.68</v>
      </c>
      <c r="F72" s="62">
        <f>F74</f>
        <v>3800</v>
      </c>
      <c r="G72" s="62">
        <v>46411</v>
      </c>
      <c r="H72" s="62">
        <f>H74</f>
        <v>3000</v>
      </c>
      <c r="I72" s="62">
        <f>I74</f>
        <v>3000</v>
      </c>
    </row>
    <row r="73" spans="1:9" s="18" customFormat="1" ht="12.75" customHeight="1" x14ac:dyDescent="0.2">
      <c r="A73" s="59">
        <v>3</v>
      </c>
      <c r="B73" s="55"/>
      <c r="C73" s="56"/>
      <c r="D73" s="61" t="s">
        <v>167</v>
      </c>
      <c r="E73" s="62">
        <f>E74</f>
        <v>3981.68</v>
      </c>
      <c r="F73" s="62">
        <f>F74</f>
        <v>3800</v>
      </c>
      <c r="G73" s="62">
        <f>G74</f>
        <v>3000</v>
      </c>
      <c r="H73" s="62"/>
      <c r="I73" s="62"/>
    </row>
    <row r="74" spans="1:9" s="18" customFormat="1" ht="12.75" customHeight="1" x14ac:dyDescent="0.2">
      <c r="A74" s="59"/>
      <c r="B74" s="19">
        <v>32</v>
      </c>
      <c r="C74" s="14"/>
      <c r="D74" s="61" t="s">
        <v>110</v>
      </c>
      <c r="E74" s="62">
        <v>3981.68</v>
      </c>
      <c r="F74" s="62">
        <v>3800</v>
      </c>
      <c r="G74" s="62">
        <f>G75</f>
        <v>3000</v>
      </c>
      <c r="H74" s="62">
        <v>3000</v>
      </c>
      <c r="I74" s="62">
        <v>3000</v>
      </c>
    </row>
    <row r="75" spans="1:9" x14ac:dyDescent="0.25">
      <c r="A75" s="59">
        <v>53</v>
      </c>
      <c r="B75" s="19"/>
      <c r="C75" s="14"/>
      <c r="D75" s="61" t="s">
        <v>105</v>
      </c>
      <c r="E75" s="62">
        <f>E77</f>
        <v>13300</v>
      </c>
      <c r="F75" s="62">
        <f>F77+F79</f>
        <v>20300</v>
      </c>
      <c r="G75" s="62">
        <v>3000</v>
      </c>
      <c r="H75" s="62">
        <f>H77</f>
        <v>20000</v>
      </c>
      <c r="I75" s="62">
        <f>I77</f>
        <v>20000</v>
      </c>
    </row>
    <row r="76" spans="1:9" x14ac:dyDescent="0.25">
      <c r="A76" s="59">
        <v>3</v>
      </c>
      <c r="B76" s="55"/>
      <c r="C76" s="56"/>
      <c r="D76" s="61" t="s">
        <v>167</v>
      </c>
      <c r="E76" s="62">
        <f>E77</f>
        <v>13300</v>
      </c>
      <c r="F76" s="62">
        <f>F77</f>
        <v>20000</v>
      </c>
      <c r="G76" s="62">
        <f>G77</f>
        <v>20000</v>
      </c>
      <c r="H76" s="62"/>
      <c r="I76" s="62"/>
    </row>
    <row r="77" spans="1:9" x14ac:dyDescent="0.25">
      <c r="A77" s="59"/>
      <c r="B77" s="19">
        <v>32</v>
      </c>
      <c r="C77" s="14"/>
      <c r="D77" s="61" t="s">
        <v>110</v>
      </c>
      <c r="E77" s="62">
        <v>13300</v>
      </c>
      <c r="F77" s="62">
        <v>20000</v>
      </c>
      <c r="G77" s="62">
        <v>20000</v>
      </c>
      <c r="H77" s="62">
        <v>20000</v>
      </c>
      <c r="I77" s="62">
        <v>20000</v>
      </c>
    </row>
    <row r="78" spans="1:9" x14ac:dyDescent="0.25">
      <c r="A78" s="59">
        <v>4</v>
      </c>
      <c r="B78" s="55"/>
      <c r="C78" s="56"/>
      <c r="D78" s="60" t="s">
        <v>168</v>
      </c>
      <c r="E78" s="62">
        <f>E79</f>
        <v>0</v>
      </c>
      <c r="F78" s="62">
        <f>F79</f>
        <v>300</v>
      </c>
      <c r="G78" s="62">
        <f>G79</f>
        <v>0</v>
      </c>
      <c r="H78" s="62"/>
      <c r="I78" s="62"/>
    </row>
    <row r="79" spans="1:9" x14ac:dyDescent="0.25">
      <c r="A79" s="59"/>
      <c r="B79" s="19">
        <v>42</v>
      </c>
      <c r="C79" s="14"/>
      <c r="D79" s="61" t="s">
        <v>112</v>
      </c>
      <c r="E79" s="62">
        <v>0</v>
      </c>
      <c r="F79" s="62">
        <v>300</v>
      </c>
      <c r="G79" s="62">
        <v>0</v>
      </c>
      <c r="H79" s="62">
        <v>0</v>
      </c>
      <c r="I79" s="62">
        <v>0</v>
      </c>
    </row>
    <row r="80" spans="1:9" x14ac:dyDescent="0.25">
      <c r="A80" s="180" t="s">
        <v>184</v>
      </c>
      <c r="B80" s="181"/>
      <c r="C80" s="182"/>
      <c r="D80" s="42" t="s">
        <v>119</v>
      </c>
      <c r="E80" s="54">
        <f>E81+E84+E90</f>
        <v>8049.48</v>
      </c>
      <c r="F80" s="54">
        <f>F81+F86+F87+F90</f>
        <v>11713</v>
      </c>
      <c r="G80" s="54">
        <f>G81+G84+G87+G90</f>
        <v>23100</v>
      </c>
      <c r="H80" s="54">
        <f t="shared" ref="H80:I80" si="4">H81+H84+H87+H90</f>
        <v>26825</v>
      </c>
      <c r="I80" s="54">
        <f t="shared" si="4"/>
        <v>39675</v>
      </c>
    </row>
    <row r="81" spans="1:9" x14ac:dyDescent="0.25">
      <c r="A81" s="183">
        <v>11</v>
      </c>
      <c r="B81" s="184"/>
      <c r="C81" s="185"/>
      <c r="D81" s="14" t="s">
        <v>100</v>
      </c>
      <c r="E81" s="58">
        <f>E83</f>
        <v>2256</v>
      </c>
      <c r="F81" s="58">
        <f>F83</f>
        <v>3713</v>
      </c>
      <c r="G81" s="58">
        <f>G82</f>
        <v>2600</v>
      </c>
      <c r="H81" s="58">
        <v>6325</v>
      </c>
      <c r="I81" s="58">
        <v>6325</v>
      </c>
    </row>
    <row r="82" spans="1:9" x14ac:dyDescent="0.25">
      <c r="A82" s="59">
        <v>3</v>
      </c>
      <c r="B82" s="55"/>
      <c r="C82" s="56"/>
      <c r="D82" s="56" t="s">
        <v>167</v>
      </c>
      <c r="E82" s="58">
        <f>E83</f>
        <v>2256</v>
      </c>
      <c r="F82" s="58">
        <f>F83</f>
        <v>3713</v>
      </c>
      <c r="G82" s="58">
        <f>G83</f>
        <v>2600</v>
      </c>
      <c r="H82" s="58"/>
      <c r="I82" s="58"/>
    </row>
    <row r="83" spans="1:9" x14ac:dyDescent="0.25">
      <c r="A83" s="59"/>
      <c r="B83" s="19">
        <v>32</v>
      </c>
      <c r="C83" s="14"/>
      <c r="D83" s="61" t="s">
        <v>110</v>
      </c>
      <c r="E83" s="62">
        <v>2256</v>
      </c>
      <c r="F83" s="62">
        <v>3713</v>
      </c>
      <c r="G83" s="62">
        <v>2600</v>
      </c>
      <c r="H83" s="62">
        <v>6325</v>
      </c>
      <c r="I83" s="62">
        <v>6325</v>
      </c>
    </row>
    <row r="84" spans="1:9" x14ac:dyDescent="0.25">
      <c r="A84" s="59">
        <v>31</v>
      </c>
      <c r="B84" s="19"/>
      <c r="C84" s="14"/>
      <c r="D84" s="61" t="s">
        <v>101</v>
      </c>
      <c r="E84" s="62">
        <f>E86</f>
        <v>5028.4799999999996</v>
      </c>
      <c r="F84" s="62">
        <f>F86</f>
        <v>4000</v>
      </c>
      <c r="G84" s="62">
        <f>G85</f>
        <v>4000</v>
      </c>
      <c r="H84" s="62">
        <f>H86</f>
        <v>4000</v>
      </c>
      <c r="I84" s="62">
        <f>I86</f>
        <v>16850</v>
      </c>
    </row>
    <row r="85" spans="1:9" x14ac:dyDescent="0.25">
      <c r="A85" s="59">
        <v>3</v>
      </c>
      <c r="B85" s="55"/>
      <c r="C85" s="56"/>
      <c r="D85" s="61" t="s">
        <v>167</v>
      </c>
      <c r="E85" s="62">
        <f>E86</f>
        <v>5028.4799999999996</v>
      </c>
      <c r="F85" s="62">
        <f>F86</f>
        <v>4000</v>
      </c>
      <c r="G85" s="62">
        <f>G86</f>
        <v>4000</v>
      </c>
      <c r="H85" s="62"/>
      <c r="I85" s="62"/>
    </row>
    <row r="86" spans="1:9" x14ac:dyDescent="0.25">
      <c r="A86" s="59"/>
      <c r="B86" s="19">
        <v>32</v>
      </c>
      <c r="C86" s="14"/>
      <c r="D86" s="61" t="s">
        <v>110</v>
      </c>
      <c r="E86" s="62">
        <v>5028.4799999999996</v>
      </c>
      <c r="F86" s="62">
        <v>4000</v>
      </c>
      <c r="G86" s="62">
        <v>4000</v>
      </c>
      <c r="H86" s="62">
        <v>4000</v>
      </c>
      <c r="I86" s="62">
        <v>16850</v>
      </c>
    </row>
    <row r="87" spans="1:9" x14ac:dyDescent="0.25">
      <c r="A87" s="59">
        <v>51</v>
      </c>
      <c r="B87" s="19"/>
      <c r="C87" s="14"/>
      <c r="D87" s="61" t="s">
        <v>103</v>
      </c>
      <c r="E87" s="62">
        <f>E89</f>
        <v>0</v>
      </c>
      <c r="F87" s="62">
        <f>F89</f>
        <v>4000</v>
      </c>
      <c r="G87" s="62">
        <f>G88</f>
        <v>16500</v>
      </c>
      <c r="H87" s="62">
        <f>H89</f>
        <v>16500</v>
      </c>
      <c r="I87" s="62">
        <f>I89</f>
        <v>16500</v>
      </c>
    </row>
    <row r="88" spans="1:9" x14ac:dyDescent="0.25">
      <c r="A88" s="59">
        <v>3</v>
      </c>
      <c r="B88" s="55"/>
      <c r="C88" s="56"/>
      <c r="D88" s="61" t="s">
        <v>167</v>
      </c>
      <c r="E88" s="62">
        <f>E89</f>
        <v>0</v>
      </c>
      <c r="F88" s="62">
        <f>F89</f>
        <v>4000</v>
      </c>
      <c r="G88" s="62">
        <f>G89</f>
        <v>16500</v>
      </c>
      <c r="H88" s="62"/>
      <c r="I88" s="62"/>
    </row>
    <row r="89" spans="1:9" x14ac:dyDescent="0.25">
      <c r="A89" s="59"/>
      <c r="B89" s="19">
        <v>32</v>
      </c>
      <c r="C89" s="14"/>
      <c r="D89" s="61" t="s">
        <v>110</v>
      </c>
      <c r="E89" s="62">
        <v>0</v>
      </c>
      <c r="F89" s="62">
        <v>4000</v>
      </c>
      <c r="G89" s="62">
        <v>16500</v>
      </c>
      <c r="H89" s="62">
        <v>16500</v>
      </c>
      <c r="I89" s="62">
        <v>16500</v>
      </c>
    </row>
    <row r="90" spans="1:9" x14ac:dyDescent="0.25">
      <c r="A90" s="59">
        <v>53</v>
      </c>
      <c r="B90" s="19"/>
      <c r="C90" s="14"/>
      <c r="D90" s="61" t="s">
        <v>105</v>
      </c>
      <c r="E90" s="62">
        <f>E92</f>
        <v>765</v>
      </c>
      <c r="F90" s="62">
        <f>F92</f>
        <v>0</v>
      </c>
      <c r="G90" s="62">
        <f>G91</f>
        <v>0</v>
      </c>
      <c r="H90" s="62">
        <f t="shared" ref="H90:I90" si="5">H91</f>
        <v>0</v>
      </c>
      <c r="I90" s="62">
        <f t="shared" si="5"/>
        <v>0</v>
      </c>
    </row>
    <row r="91" spans="1:9" x14ac:dyDescent="0.25">
      <c r="A91" s="59">
        <v>3</v>
      </c>
      <c r="B91" s="55"/>
      <c r="C91" s="56"/>
      <c r="D91" s="61" t="s">
        <v>167</v>
      </c>
      <c r="E91" s="62">
        <f>E92</f>
        <v>765</v>
      </c>
      <c r="F91" s="62">
        <f>F92</f>
        <v>0</v>
      </c>
      <c r="G91" s="62">
        <f>G92</f>
        <v>0</v>
      </c>
      <c r="H91" s="62"/>
      <c r="I91" s="62"/>
    </row>
    <row r="92" spans="1:9" x14ac:dyDescent="0.25">
      <c r="A92" s="59"/>
      <c r="B92" s="19">
        <v>32</v>
      </c>
      <c r="C92" s="14"/>
      <c r="D92" s="61" t="s">
        <v>110</v>
      </c>
      <c r="E92" s="62">
        <v>765</v>
      </c>
      <c r="F92" s="62">
        <v>0</v>
      </c>
      <c r="G92" s="62">
        <v>0</v>
      </c>
      <c r="H92" s="62">
        <v>0</v>
      </c>
      <c r="I92" s="62">
        <v>0</v>
      </c>
    </row>
    <row r="93" spans="1:9" x14ac:dyDescent="0.25">
      <c r="A93" s="180" t="s">
        <v>185</v>
      </c>
      <c r="B93" s="181"/>
      <c r="C93" s="182"/>
      <c r="D93" s="42" t="s">
        <v>120</v>
      </c>
      <c r="E93" s="54">
        <f>E94+E97</f>
        <v>1752.63</v>
      </c>
      <c r="F93" s="54">
        <f ca="1">F94+F97</f>
        <v>0</v>
      </c>
      <c r="G93" s="54">
        <f>G94</f>
        <v>0</v>
      </c>
      <c r="H93" s="54">
        <f t="shared" ref="H93:I93" si="6">H94</f>
        <v>0</v>
      </c>
      <c r="I93" s="54">
        <f t="shared" si="6"/>
        <v>0</v>
      </c>
    </row>
    <row r="94" spans="1:9" x14ac:dyDescent="0.25">
      <c r="A94" s="59">
        <v>31</v>
      </c>
      <c r="B94" s="19"/>
      <c r="C94" s="14"/>
      <c r="D94" s="14" t="s">
        <v>101</v>
      </c>
      <c r="E94" s="58">
        <f>E96</f>
        <v>176.63</v>
      </c>
      <c r="F94" s="58" cm="1">
        <f t="array" aca="1" ref="F94" ca="1">F94:F96</f>
        <v>0</v>
      </c>
      <c r="G94" s="58">
        <f>G95</f>
        <v>0</v>
      </c>
      <c r="H94" s="58">
        <f t="shared" ref="H94:I94" si="7">H95</f>
        <v>0</v>
      </c>
      <c r="I94" s="58">
        <f t="shared" si="7"/>
        <v>0</v>
      </c>
    </row>
    <row r="95" spans="1:9" x14ac:dyDescent="0.25">
      <c r="A95" s="59">
        <v>3</v>
      </c>
      <c r="B95" s="55"/>
      <c r="C95" s="56"/>
      <c r="D95" s="56" t="s">
        <v>167</v>
      </c>
      <c r="E95" s="58">
        <f>E96</f>
        <v>176.63</v>
      </c>
      <c r="F95" s="58">
        <f>F96</f>
        <v>0</v>
      </c>
      <c r="G95" s="58">
        <f>G96</f>
        <v>0</v>
      </c>
      <c r="H95" s="58"/>
      <c r="I95" s="58"/>
    </row>
    <row r="96" spans="1:9" x14ac:dyDescent="0.25">
      <c r="A96" s="59"/>
      <c r="B96" s="19">
        <v>32</v>
      </c>
      <c r="C96" s="14"/>
      <c r="D96" s="14" t="s">
        <v>110</v>
      </c>
      <c r="E96" s="58">
        <v>176.63</v>
      </c>
      <c r="F96" s="58">
        <v>0</v>
      </c>
      <c r="G96" s="58">
        <v>0</v>
      </c>
      <c r="H96" s="58">
        <v>0</v>
      </c>
      <c r="I96" s="58">
        <v>0</v>
      </c>
    </row>
    <row r="97" spans="1:9" x14ac:dyDescent="0.25">
      <c r="A97" s="183">
        <v>56</v>
      </c>
      <c r="B97" s="184"/>
      <c r="C97" s="185"/>
      <c r="D97" s="14" t="s">
        <v>106</v>
      </c>
      <c r="E97" s="58">
        <f>E99</f>
        <v>1576</v>
      </c>
      <c r="F97" s="58">
        <f>F99</f>
        <v>0</v>
      </c>
      <c r="G97" s="58">
        <f>G98</f>
        <v>0</v>
      </c>
      <c r="H97" s="58">
        <f t="shared" ref="H97:I97" si="8">H98</f>
        <v>0</v>
      </c>
      <c r="I97" s="58">
        <f t="shared" si="8"/>
        <v>0</v>
      </c>
    </row>
    <row r="98" spans="1:9" x14ac:dyDescent="0.25">
      <c r="A98" s="59">
        <v>3</v>
      </c>
      <c r="B98" s="55"/>
      <c r="C98" s="56"/>
      <c r="D98" s="56" t="s">
        <v>167</v>
      </c>
      <c r="E98" s="58">
        <f>E99</f>
        <v>1576</v>
      </c>
      <c r="F98" s="58">
        <f>F99</f>
        <v>0</v>
      </c>
      <c r="G98" s="58">
        <f>G99</f>
        <v>0</v>
      </c>
      <c r="H98" s="58"/>
      <c r="I98" s="58"/>
    </row>
    <row r="99" spans="1:9" x14ac:dyDescent="0.25">
      <c r="A99" s="59"/>
      <c r="B99" s="19">
        <v>32</v>
      </c>
      <c r="C99" s="14"/>
      <c r="D99" s="14" t="s">
        <v>110</v>
      </c>
      <c r="E99" s="58">
        <v>1576</v>
      </c>
      <c r="F99" s="58">
        <v>0</v>
      </c>
      <c r="G99" s="58">
        <v>0</v>
      </c>
      <c r="H99" s="58">
        <v>0</v>
      </c>
      <c r="I99" s="58">
        <v>0</v>
      </c>
    </row>
    <row r="100" spans="1:9" x14ac:dyDescent="0.25">
      <c r="A100" s="180" t="s">
        <v>186</v>
      </c>
      <c r="B100" s="181"/>
      <c r="C100" s="182"/>
      <c r="D100" s="42" t="s">
        <v>121</v>
      </c>
      <c r="E100" s="54">
        <f>E101</f>
        <v>0</v>
      </c>
      <c r="F100" s="54">
        <f>F101</f>
        <v>250000</v>
      </c>
      <c r="G100" s="54">
        <f>G101+G104</f>
        <v>1044730</v>
      </c>
      <c r="H100" s="54">
        <f t="shared" ref="H100:I100" si="9">H101</f>
        <v>112000</v>
      </c>
      <c r="I100" s="54">
        <f t="shared" si="9"/>
        <v>0</v>
      </c>
    </row>
    <row r="101" spans="1:9" x14ac:dyDescent="0.25">
      <c r="A101" s="59">
        <v>11</v>
      </c>
      <c r="B101" s="19"/>
      <c r="C101" s="14"/>
      <c r="D101" s="14" t="s">
        <v>100</v>
      </c>
      <c r="E101" s="58">
        <f>E106+E107+E109</f>
        <v>0</v>
      </c>
      <c r="F101" s="58">
        <f>F106+F107+F109</f>
        <v>250000</v>
      </c>
      <c r="G101" s="58">
        <f>G102</f>
        <v>42437</v>
      </c>
      <c r="H101" s="58">
        <v>112000</v>
      </c>
      <c r="I101" s="58">
        <v>0</v>
      </c>
    </row>
    <row r="102" spans="1:9" x14ac:dyDescent="0.25">
      <c r="A102" s="152">
        <v>4</v>
      </c>
      <c r="B102" s="153"/>
      <c r="C102" s="154"/>
      <c r="D102" s="60" t="s">
        <v>168</v>
      </c>
      <c r="E102" s="58"/>
      <c r="F102" s="58"/>
      <c r="G102" s="58">
        <f>G103</f>
        <v>42437</v>
      </c>
      <c r="H102" s="58"/>
      <c r="I102" s="58"/>
    </row>
    <row r="103" spans="1:9" ht="25.5" x14ac:dyDescent="0.25">
      <c r="A103" s="152"/>
      <c r="B103" s="153">
        <v>45</v>
      </c>
      <c r="C103" s="154"/>
      <c r="D103" s="154" t="s">
        <v>115</v>
      </c>
      <c r="E103" s="58">
        <v>0</v>
      </c>
      <c r="F103" s="58"/>
      <c r="G103" s="58">
        <v>42437</v>
      </c>
      <c r="H103" s="58"/>
      <c r="I103" s="58"/>
    </row>
    <row r="104" spans="1:9" x14ac:dyDescent="0.25">
      <c r="A104" s="152">
        <v>56</v>
      </c>
      <c r="B104" s="153"/>
      <c r="C104" s="154"/>
      <c r="D104" s="154" t="s">
        <v>106</v>
      </c>
      <c r="E104" s="58"/>
      <c r="F104" s="58"/>
      <c r="G104" s="58">
        <f>G105+G108</f>
        <v>1002293</v>
      </c>
      <c r="H104" s="58"/>
      <c r="I104" s="58"/>
    </row>
    <row r="105" spans="1:9" x14ac:dyDescent="0.25">
      <c r="A105" s="59">
        <v>3</v>
      </c>
      <c r="B105" s="55"/>
      <c r="C105" s="56"/>
      <c r="D105" s="56" t="s">
        <v>167</v>
      </c>
      <c r="E105" s="58">
        <f>E106+E107</f>
        <v>0</v>
      </c>
      <c r="F105" s="58">
        <f>F106+F107</f>
        <v>13000</v>
      </c>
      <c r="G105" s="58">
        <f>G106+G107</f>
        <v>12000</v>
      </c>
      <c r="H105" s="58"/>
      <c r="I105" s="58"/>
    </row>
    <row r="106" spans="1:9" x14ac:dyDescent="0.25">
      <c r="A106" s="59"/>
      <c r="B106" s="19">
        <v>31</v>
      </c>
      <c r="C106" s="14"/>
      <c r="D106" s="14" t="s">
        <v>109</v>
      </c>
      <c r="E106" s="58">
        <v>0</v>
      </c>
      <c r="F106" s="58">
        <v>7000</v>
      </c>
      <c r="G106" s="58">
        <v>7000</v>
      </c>
      <c r="H106" s="58">
        <v>7000</v>
      </c>
      <c r="I106" s="58">
        <v>0</v>
      </c>
    </row>
    <row r="107" spans="1:9" x14ac:dyDescent="0.25">
      <c r="A107" s="59"/>
      <c r="B107" s="19">
        <v>32</v>
      </c>
      <c r="C107" s="14"/>
      <c r="D107" s="14" t="s">
        <v>110</v>
      </c>
      <c r="E107" s="58">
        <v>0</v>
      </c>
      <c r="F107" s="58">
        <v>6000</v>
      </c>
      <c r="G107" s="58">
        <v>5000</v>
      </c>
      <c r="H107" s="58">
        <v>5000</v>
      </c>
      <c r="I107" s="58">
        <v>0</v>
      </c>
    </row>
    <row r="108" spans="1:9" x14ac:dyDescent="0.25">
      <c r="A108" s="59">
        <v>4</v>
      </c>
      <c r="B108" s="55"/>
      <c r="C108" s="56"/>
      <c r="D108" s="60" t="s">
        <v>168</v>
      </c>
      <c r="E108" s="58">
        <f>E109</f>
        <v>0</v>
      </c>
      <c r="F108" s="58">
        <f>F109</f>
        <v>237000</v>
      </c>
      <c r="G108" s="58">
        <f>G109</f>
        <v>990293</v>
      </c>
      <c r="H108" s="58"/>
      <c r="I108" s="58"/>
    </row>
    <row r="109" spans="1:9" ht="25.5" x14ac:dyDescent="0.25">
      <c r="A109" s="59"/>
      <c r="B109" s="19">
        <v>45</v>
      </c>
      <c r="C109" s="14"/>
      <c r="D109" s="14" t="s">
        <v>115</v>
      </c>
      <c r="E109" s="58">
        <v>0</v>
      </c>
      <c r="F109" s="58">
        <v>237000</v>
      </c>
      <c r="G109" s="58">
        <v>990293</v>
      </c>
      <c r="H109" s="58">
        <v>100000</v>
      </c>
      <c r="I109" s="58">
        <v>0</v>
      </c>
    </row>
    <row r="110" spans="1:9" x14ac:dyDescent="0.25">
      <c r="A110" s="180" t="s">
        <v>187</v>
      </c>
      <c r="B110" s="181"/>
      <c r="C110" s="182"/>
      <c r="D110" s="45" t="s">
        <v>166</v>
      </c>
      <c r="E110" s="54">
        <f>E111+E114+E117</f>
        <v>0</v>
      </c>
      <c r="F110" s="54">
        <f>F111+F114+F117</f>
        <v>0</v>
      </c>
      <c r="G110" s="54">
        <f>G111+G114+G117</f>
        <v>119570</v>
      </c>
      <c r="H110" s="54">
        <f t="shared" ref="H110:I110" si="10">H111+H114+H117</f>
        <v>0</v>
      </c>
      <c r="I110" s="54">
        <f t="shared" si="10"/>
        <v>0</v>
      </c>
    </row>
    <row r="111" spans="1:9" x14ac:dyDescent="0.25">
      <c r="A111" s="183">
        <v>11</v>
      </c>
      <c r="B111" s="184"/>
      <c r="C111" s="185"/>
      <c r="D111" s="56" t="s">
        <v>100</v>
      </c>
      <c r="E111" s="58">
        <f>E113</f>
        <v>0</v>
      </c>
      <c r="F111" s="58">
        <f>F113</f>
        <v>0</v>
      </c>
      <c r="G111" s="58">
        <f>G112</f>
        <v>76195</v>
      </c>
      <c r="H111" s="58">
        <f>H113</f>
        <v>0</v>
      </c>
      <c r="I111" s="58">
        <f>I113</f>
        <v>0</v>
      </c>
    </row>
    <row r="112" spans="1:9" x14ac:dyDescent="0.25">
      <c r="A112" s="59">
        <v>3</v>
      </c>
      <c r="B112" s="55"/>
      <c r="C112" s="56"/>
      <c r="D112" s="56" t="s">
        <v>167</v>
      </c>
      <c r="E112" s="58">
        <f>E113</f>
        <v>0</v>
      </c>
      <c r="F112" s="58">
        <f>F113</f>
        <v>0</v>
      </c>
      <c r="G112" s="58">
        <f>G113</f>
        <v>76195</v>
      </c>
      <c r="H112" s="58"/>
      <c r="I112" s="58"/>
    </row>
    <row r="113" spans="1:9" x14ac:dyDescent="0.25">
      <c r="A113" s="59"/>
      <c r="B113" s="55">
        <v>32</v>
      </c>
      <c r="C113" s="56"/>
      <c r="D113" s="61" t="s">
        <v>110</v>
      </c>
      <c r="E113" s="62">
        <v>0</v>
      </c>
      <c r="F113" s="62">
        <v>0</v>
      </c>
      <c r="G113" s="62">
        <v>76195</v>
      </c>
      <c r="H113" s="62">
        <v>0</v>
      </c>
      <c r="I113" s="62">
        <v>0</v>
      </c>
    </row>
    <row r="114" spans="1:9" x14ac:dyDescent="0.25">
      <c r="A114" s="59">
        <v>31</v>
      </c>
      <c r="B114" s="55"/>
      <c r="C114" s="56"/>
      <c r="D114" s="61" t="s">
        <v>101</v>
      </c>
      <c r="E114" s="62">
        <f>E116</f>
        <v>0</v>
      </c>
      <c r="F114" s="62">
        <f>F116</f>
        <v>0</v>
      </c>
      <c r="G114" s="62">
        <f>G115</f>
        <v>12850</v>
      </c>
      <c r="H114" s="62">
        <f>H116</f>
        <v>0</v>
      </c>
      <c r="I114" s="62">
        <f>I116</f>
        <v>0</v>
      </c>
    </row>
    <row r="115" spans="1:9" x14ac:dyDescent="0.25">
      <c r="A115" s="59">
        <v>3</v>
      </c>
      <c r="B115" s="55"/>
      <c r="C115" s="56"/>
      <c r="D115" s="61" t="s">
        <v>167</v>
      </c>
      <c r="E115" s="62">
        <f>E116</f>
        <v>0</v>
      </c>
      <c r="F115" s="62">
        <f>F116</f>
        <v>0</v>
      </c>
      <c r="G115" s="62">
        <f>G116</f>
        <v>12850</v>
      </c>
      <c r="H115" s="62"/>
      <c r="I115" s="62"/>
    </row>
    <row r="116" spans="1:9" x14ac:dyDescent="0.25">
      <c r="A116" s="59"/>
      <c r="B116" s="55">
        <v>32</v>
      </c>
      <c r="C116" s="56"/>
      <c r="D116" s="61" t="s">
        <v>110</v>
      </c>
      <c r="E116" s="62">
        <v>0</v>
      </c>
      <c r="F116" s="62">
        <v>0</v>
      </c>
      <c r="G116" s="62">
        <v>12850</v>
      </c>
      <c r="H116" s="62">
        <v>0</v>
      </c>
      <c r="I116" s="62">
        <v>0</v>
      </c>
    </row>
    <row r="117" spans="1:9" x14ac:dyDescent="0.25">
      <c r="A117" s="59">
        <v>51</v>
      </c>
      <c r="B117" s="55"/>
      <c r="C117" s="56"/>
      <c r="D117" s="61" t="s">
        <v>103</v>
      </c>
      <c r="E117" s="62">
        <f>E119</f>
        <v>0</v>
      </c>
      <c r="F117" s="62">
        <f>F119</f>
        <v>0</v>
      </c>
      <c r="G117" s="62">
        <f>G118</f>
        <v>30525</v>
      </c>
      <c r="H117" s="62">
        <f>H119</f>
        <v>0</v>
      </c>
      <c r="I117" s="62">
        <f>I119</f>
        <v>0</v>
      </c>
    </row>
    <row r="118" spans="1:9" x14ac:dyDescent="0.25">
      <c r="A118" s="59">
        <v>3</v>
      </c>
      <c r="B118" s="55"/>
      <c r="C118" s="56"/>
      <c r="D118" s="61" t="s">
        <v>167</v>
      </c>
      <c r="E118" s="62">
        <f>E119</f>
        <v>0</v>
      </c>
      <c r="F118" s="62">
        <f>F119</f>
        <v>0</v>
      </c>
      <c r="G118" s="62">
        <f>G119</f>
        <v>30525</v>
      </c>
      <c r="H118" s="62"/>
      <c r="I118" s="62"/>
    </row>
    <row r="119" spans="1:9" x14ac:dyDescent="0.25">
      <c r="A119" s="59"/>
      <c r="B119" s="55">
        <v>32</v>
      </c>
      <c r="C119" s="56"/>
      <c r="D119" s="61" t="s">
        <v>110</v>
      </c>
      <c r="E119" s="62">
        <v>0</v>
      </c>
      <c r="F119" s="62">
        <v>0</v>
      </c>
      <c r="G119" s="62">
        <v>30525</v>
      </c>
      <c r="H119" s="62">
        <v>0</v>
      </c>
      <c r="I119" s="62">
        <v>0</v>
      </c>
    </row>
  </sheetData>
  <mergeCells count="27">
    <mergeCell ref="D1:I1"/>
    <mergeCell ref="A9:C9"/>
    <mergeCell ref="A10:C10"/>
    <mergeCell ref="A110:C110"/>
    <mergeCell ref="A111:C111"/>
    <mergeCell ref="A4:I4"/>
    <mergeCell ref="A6:D6"/>
    <mergeCell ref="A7:D7"/>
    <mergeCell ref="A8:C8"/>
    <mergeCell ref="A29:C29"/>
    <mergeCell ref="A30:C30"/>
    <mergeCell ref="A31:C31"/>
    <mergeCell ref="A17:C17"/>
    <mergeCell ref="A18:C18"/>
    <mergeCell ref="A19:C19"/>
    <mergeCell ref="A42:C42"/>
    <mergeCell ref="A43:C43"/>
    <mergeCell ref="A46:C46"/>
    <mergeCell ref="A49:C49"/>
    <mergeCell ref="A50:C50"/>
    <mergeCell ref="A97:C97"/>
    <mergeCell ref="A100:C100"/>
    <mergeCell ref="A62:C62"/>
    <mergeCell ref="A63:C63"/>
    <mergeCell ref="A80:C80"/>
    <mergeCell ref="A81:C81"/>
    <mergeCell ref="A93:C93"/>
  </mergeCells>
  <pageMargins left="0.7" right="0.7" top="0.75" bottom="0.75" header="0.3" footer="0.3"/>
  <pageSetup paperSize="9" scale="81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023BD5-F3FE-4D32-BF41-8805B37B9819}">
  <sheetPr>
    <pageSetUpPr fitToPage="1"/>
  </sheetPr>
  <dimension ref="A1:I249"/>
  <sheetViews>
    <sheetView tabSelected="1" workbookViewId="0">
      <selection activeCell="D1" sqref="D1:I1"/>
    </sheetView>
  </sheetViews>
  <sheetFormatPr defaultRowHeight="15" x14ac:dyDescent="0.25"/>
  <cols>
    <col min="2" max="2" width="9.42578125" customWidth="1"/>
    <col min="3" max="3" width="5" bestFit="1" customWidth="1"/>
    <col min="4" max="4" width="57" bestFit="1" customWidth="1"/>
    <col min="5" max="5" width="16.85546875" bestFit="1" customWidth="1"/>
    <col min="6" max="6" width="11.7109375" bestFit="1" customWidth="1"/>
    <col min="7" max="7" width="18.42578125" customWidth="1"/>
    <col min="8" max="8" width="17.7109375" customWidth="1"/>
    <col min="9" max="9" width="15.7109375" customWidth="1"/>
  </cols>
  <sheetData>
    <row r="1" spans="1:9" ht="43.5" customHeight="1" x14ac:dyDescent="0.25">
      <c r="A1" s="1"/>
      <c r="B1" s="1"/>
      <c r="C1" s="1"/>
      <c r="D1" s="164" t="s">
        <v>68</v>
      </c>
      <c r="E1" s="164"/>
      <c r="F1" s="164"/>
      <c r="G1" s="164"/>
      <c r="H1" s="164"/>
      <c r="I1" s="164"/>
    </row>
    <row r="2" spans="1:9" ht="26.25" customHeight="1" x14ac:dyDescent="0.25">
      <c r="A2" s="164" t="s">
        <v>179</v>
      </c>
      <c r="B2" s="175"/>
      <c r="C2" s="175"/>
      <c r="D2" s="175"/>
      <c r="E2" s="175"/>
      <c r="F2" s="175"/>
      <c r="G2" s="175"/>
      <c r="H2" s="175"/>
      <c r="I2" s="175"/>
    </row>
    <row r="3" spans="1:9" ht="15" customHeight="1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8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ht="25.5" x14ac:dyDescent="0.25">
      <c r="A5" s="186" t="s">
        <v>12</v>
      </c>
      <c r="B5" s="187"/>
      <c r="C5" s="187"/>
      <c r="D5" s="188"/>
      <c r="E5" s="52" t="s">
        <v>95</v>
      </c>
      <c r="F5" s="52" t="s">
        <v>96</v>
      </c>
      <c r="G5" s="52" t="s">
        <v>97</v>
      </c>
      <c r="H5" s="52" t="s">
        <v>98</v>
      </c>
      <c r="I5" s="52" t="s">
        <v>99</v>
      </c>
    </row>
    <row r="6" spans="1:9" ht="15" customHeight="1" x14ac:dyDescent="0.25">
      <c r="A6" s="189">
        <v>1</v>
      </c>
      <c r="B6" s="190"/>
      <c r="C6" s="190"/>
      <c r="D6" s="191"/>
      <c r="E6" s="53">
        <v>2</v>
      </c>
      <c r="F6" s="53">
        <v>3</v>
      </c>
      <c r="G6" s="53">
        <v>4</v>
      </c>
      <c r="H6" s="53">
        <v>5</v>
      </c>
      <c r="I6" s="53">
        <v>6</v>
      </c>
    </row>
    <row r="7" spans="1:9" x14ac:dyDescent="0.25">
      <c r="A7" s="180">
        <v>33771</v>
      </c>
      <c r="B7" s="181"/>
      <c r="C7" s="182"/>
      <c r="D7" s="42" t="s">
        <v>25</v>
      </c>
      <c r="E7" s="54">
        <f>E8</f>
        <v>720604.64</v>
      </c>
      <c r="F7" s="54">
        <f>F8</f>
        <v>1225843</v>
      </c>
      <c r="G7" s="54">
        <f>G17+G56</f>
        <v>2520094</v>
      </c>
      <c r="H7" s="54">
        <f>H17+H56</f>
        <v>1677862</v>
      </c>
      <c r="I7" s="54">
        <f>I8</f>
        <v>1578712</v>
      </c>
    </row>
    <row r="8" spans="1:9" x14ac:dyDescent="0.25">
      <c r="A8" s="180">
        <v>4</v>
      </c>
      <c r="B8" s="181"/>
      <c r="C8" s="182"/>
      <c r="D8" s="42" t="s">
        <v>25</v>
      </c>
      <c r="E8" s="54">
        <v>720604.64</v>
      </c>
      <c r="F8" s="54">
        <f>F9+F10+F11+F12+F13+F14+F15+F16</f>
        <v>1225843</v>
      </c>
      <c r="G8" s="54">
        <f>G17+G56</f>
        <v>2520094</v>
      </c>
      <c r="H8" s="54">
        <f>H9+H10+H11+H12+H13+H14+H15+H16</f>
        <v>1677862</v>
      </c>
      <c r="I8" s="54">
        <f>I9+I10+I11+I12+I13+I14+I15+I16</f>
        <v>1578712</v>
      </c>
    </row>
    <row r="9" spans="1:9" x14ac:dyDescent="0.25">
      <c r="A9" s="183">
        <v>11</v>
      </c>
      <c r="B9" s="184"/>
      <c r="C9" s="185"/>
      <c r="D9" s="57" t="s">
        <v>100</v>
      </c>
      <c r="E9" s="58">
        <v>579195.34</v>
      </c>
      <c r="F9" s="58">
        <v>765444</v>
      </c>
      <c r="G9" s="58">
        <f>G19+G58+G84+G93+G135+G180+G211+G226</f>
        <v>1039061</v>
      </c>
      <c r="H9" s="58">
        <f>H19+H58+H84+H93+H135+H180+H211+H226</f>
        <v>1130497</v>
      </c>
      <c r="I9" s="58">
        <v>1130497</v>
      </c>
    </row>
    <row r="10" spans="1:9" ht="15" customHeight="1" x14ac:dyDescent="0.25">
      <c r="A10" s="59">
        <v>31</v>
      </c>
      <c r="B10" s="19"/>
      <c r="C10" s="14"/>
      <c r="D10" s="60" t="s">
        <v>101</v>
      </c>
      <c r="E10" s="58">
        <v>18576.12</v>
      </c>
      <c r="F10" s="58">
        <v>20984</v>
      </c>
      <c r="G10" s="58">
        <v>30000</v>
      </c>
      <c r="H10" s="58">
        <v>17150</v>
      </c>
      <c r="I10" s="58">
        <v>30000</v>
      </c>
    </row>
    <row r="11" spans="1:9" ht="15" customHeight="1" x14ac:dyDescent="0.25">
      <c r="A11" s="59">
        <v>44</v>
      </c>
      <c r="B11" s="19"/>
      <c r="C11" s="14"/>
      <c r="D11" s="60" t="s">
        <v>102</v>
      </c>
      <c r="E11" s="58">
        <v>1346.51</v>
      </c>
      <c r="F11" s="58">
        <v>10553</v>
      </c>
      <c r="G11" s="58">
        <v>10000</v>
      </c>
      <c r="H11" s="58">
        <v>10000</v>
      </c>
      <c r="I11" s="58">
        <v>10000</v>
      </c>
    </row>
    <row r="12" spans="1:9" ht="15" customHeight="1" x14ac:dyDescent="0.25">
      <c r="A12" s="59">
        <v>51</v>
      </c>
      <c r="B12" s="19"/>
      <c r="C12" s="14"/>
      <c r="D12" s="60" t="s">
        <v>103</v>
      </c>
      <c r="E12" s="58">
        <v>100363.99</v>
      </c>
      <c r="F12" s="58">
        <v>405062</v>
      </c>
      <c r="G12" s="58">
        <f>G88+G123+G149+G190+G244</f>
        <v>415740</v>
      </c>
      <c r="H12" s="58">
        <f>H88+H123+H149+H190</f>
        <v>385215</v>
      </c>
      <c r="I12" s="58">
        <v>385215</v>
      </c>
    </row>
    <row r="13" spans="1:9" x14ac:dyDescent="0.25">
      <c r="A13" s="59">
        <v>52</v>
      </c>
      <c r="B13" s="19"/>
      <c r="C13" s="14"/>
      <c r="D13" s="60" t="s">
        <v>104</v>
      </c>
      <c r="E13" s="58">
        <v>3981.68</v>
      </c>
      <c r="F13" s="58">
        <v>3800</v>
      </c>
      <c r="G13" s="58">
        <v>3000</v>
      </c>
      <c r="H13" s="58">
        <v>3000</v>
      </c>
      <c r="I13" s="58">
        <v>3000</v>
      </c>
    </row>
    <row r="14" spans="1:9" x14ac:dyDescent="0.25">
      <c r="A14" s="59">
        <v>53</v>
      </c>
      <c r="B14" s="19"/>
      <c r="C14" s="14"/>
      <c r="D14" s="60" t="s">
        <v>105</v>
      </c>
      <c r="E14" s="58">
        <v>14065</v>
      </c>
      <c r="F14" s="58">
        <v>20000</v>
      </c>
      <c r="G14" s="58">
        <v>20000</v>
      </c>
      <c r="H14" s="58">
        <v>20000</v>
      </c>
      <c r="I14" s="58">
        <v>20000</v>
      </c>
    </row>
    <row r="15" spans="1:9" x14ac:dyDescent="0.25">
      <c r="A15" s="59">
        <v>56</v>
      </c>
      <c r="B15" s="19"/>
      <c r="C15" s="14"/>
      <c r="D15" s="60" t="s">
        <v>106</v>
      </c>
      <c r="E15" s="58">
        <v>1576</v>
      </c>
      <c r="F15" s="58">
        <v>0</v>
      </c>
      <c r="G15" s="58">
        <f>G206+G215</f>
        <v>1002293</v>
      </c>
      <c r="H15" s="58">
        <f>H206+H215</f>
        <v>112000</v>
      </c>
      <c r="I15" s="58">
        <v>0</v>
      </c>
    </row>
    <row r="16" spans="1:9" x14ac:dyDescent="0.25">
      <c r="A16" s="192">
        <v>61</v>
      </c>
      <c r="B16" s="192"/>
      <c r="C16" s="192"/>
      <c r="D16" s="57" t="s">
        <v>107</v>
      </c>
      <c r="E16" s="58">
        <v>1500</v>
      </c>
      <c r="F16" s="58">
        <v>0</v>
      </c>
      <c r="G16" s="58">
        <v>0</v>
      </c>
      <c r="H16" s="58">
        <v>0</v>
      </c>
      <c r="I16" s="58">
        <v>0</v>
      </c>
    </row>
    <row r="17" spans="1:9" x14ac:dyDescent="0.25">
      <c r="A17" s="180">
        <v>152001</v>
      </c>
      <c r="B17" s="181"/>
      <c r="C17" s="182"/>
      <c r="D17" s="42" t="s">
        <v>26</v>
      </c>
      <c r="E17" s="54">
        <f t="shared" ref="E17:G18" si="0">E18</f>
        <v>513950.59</v>
      </c>
      <c r="F17" s="54">
        <f t="shared" si="0"/>
        <v>698290</v>
      </c>
      <c r="G17" s="54">
        <f t="shared" si="0"/>
        <v>779894</v>
      </c>
      <c r="H17" s="54">
        <f>H18</f>
        <v>873690</v>
      </c>
      <c r="I17" s="54">
        <f>I18</f>
        <v>873690</v>
      </c>
    </row>
    <row r="18" spans="1:9" x14ac:dyDescent="0.25">
      <c r="A18" s="180" t="s">
        <v>178</v>
      </c>
      <c r="B18" s="181"/>
      <c r="C18" s="182"/>
      <c r="D18" s="42" t="s">
        <v>108</v>
      </c>
      <c r="E18" s="54">
        <f t="shared" si="0"/>
        <v>513950.59</v>
      </c>
      <c r="F18" s="54">
        <f t="shared" si="0"/>
        <v>698290</v>
      </c>
      <c r="G18" s="54">
        <f t="shared" si="0"/>
        <v>779894</v>
      </c>
      <c r="H18" s="54">
        <f>H19</f>
        <v>873690</v>
      </c>
      <c r="I18" s="54">
        <f>I19</f>
        <v>873690</v>
      </c>
    </row>
    <row r="19" spans="1:9" ht="15.75" customHeight="1" x14ac:dyDescent="0.25">
      <c r="A19" s="59">
        <v>11</v>
      </c>
      <c r="B19" s="19"/>
      <c r="C19" s="14"/>
      <c r="D19" s="60" t="s">
        <v>100</v>
      </c>
      <c r="E19" s="58">
        <f>E21+E26+E47+E51+E54</f>
        <v>513950.59</v>
      </c>
      <c r="F19" s="58">
        <f>F21+F26+F47+F51+F54</f>
        <v>698290</v>
      </c>
      <c r="G19" s="58">
        <f>G21+G26+G47+G51+G54</f>
        <v>779894</v>
      </c>
      <c r="H19" s="58">
        <f>H21+H26+H47+H51+H54</f>
        <v>873690</v>
      </c>
      <c r="I19" s="58">
        <f>I21+I26+I47+I51+I54</f>
        <v>873690</v>
      </c>
    </row>
    <row r="20" spans="1:9" ht="22.5" customHeight="1" x14ac:dyDescent="0.25">
      <c r="A20" s="111">
        <v>3</v>
      </c>
      <c r="B20" s="112"/>
      <c r="C20" s="108"/>
      <c r="D20" s="60" t="s">
        <v>167</v>
      </c>
      <c r="E20" s="58">
        <f>E21+E26+E47</f>
        <v>512955.48000000004</v>
      </c>
      <c r="F20" s="58">
        <f>F21+F26+F47</f>
        <v>697690</v>
      </c>
      <c r="G20" s="58">
        <f>G21+G26+G47</f>
        <v>777894</v>
      </c>
      <c r="H20" s="58">
        <f>H21+H26+H47</f>
        <v>871690</v>
      </c>
      <c r="I20" s="58">
        <f>I21+I26+I47</f>
        <v>871690</v>
      </c>
    </row>
    <row r="21" spans="1:9" x14ac:dyDescent="0.25">
      <c r="A21" s="59"/>
      <c r="B21" s="19">
        <v>31</v>
      </c>
      <c r="C21" s="14"/>
      <c r="D21" s="60" t="s">
        <v>109</v>
      </c>
      <c r="E21" s="58">
        <f>E22+E24+E25+E23</f>
        <v>435948.59</v>
      </c>
      <c r="F21" s="58">
        <f>F22+F23+F24+F25</f>
        <v>588190</v>
      </c>
      <c r="G21" s="58">
        <f>G22+G23+G24+G25</f>
        <v>655340</v>
      </c>
      <c r="H21" s="58">
        <v>748017</v>
      </c>
      <c r="I21" s="58">
        <v>748017</v>
      </c>
    </row>
    <row r="22" spans="1:9" x14ac:dyDescent="0.25">
      <c r="A22" s="59"/>
      <c r="B22" s="19"/>
      <c r="C22" s="14">
        <v>3111</v>
      </c>
      <c r="D22" s="60" t="s">
        <v>122</v>
      </c>
      <c r="E22" s="58">
        <v>336189.31</v>
      </c>
      <c r="F22" s="58">
        <v>446590</v>
      </c>
      <c r="G22" s="58">
        <v>500000</v>
      </c>
      <c r="H22" s="58"/>
      <c r="I22" s="58"/>
    </row>
    <row r="23" spans="1:9" x14ac:dyDescent="0.25">
      <c r="A23" s="59"/>
      <c r="B23" s="19"/>
      <c r="C23" s="14">
        <v>3113</v>
      </c>
      <c r="D23" s="60" t="s">
        <v>123</v>
      </c>
      <c r="E23" s="58">
        <v>3181.48</v>
      </c>
      <c r="F23" s="58">
        <v>2500</v>
      </c>
      <c r="G23" s="58">
        <v>3500</v>
      </c>
      <c r="H23" s="58"/>
      <c r="I23" s="58"/>
    </row>
    <row r="24" spans="1:9" x14ac:dyDescent="0.25">
      <c r="A24" s="59"/>
      <c r="B24" s="19"/>
      <c r="C24" s="14">
        <v>3121</v>
      </c>
      <c r="D24" s="60" t="s">
        <v>124</v>
      </c>
      <c r="E24" s="58">
        <v>40581.65</v>
      </c>
      <c r="F24" s="58">
        <v>65200</v>
      </c>
      <c r="G24" s="58">
        <v>66840</v>
      </c>
      <c r="H24" s="58"/>
      <c r="I24" s="58"/>
    </row>
    <row r="25" spans="1:9" x14ac:dyDescent="0.25">
      <c r="A25" s="59"/>
      <c r="B25" s="19"/>
      <c r="C25" s="14">
        <v>3132</v>
      </c>
      <c r="D25" s="61" t="s">
        <v>125</v>
      </c>
      <c r="E25" s="62">
        <v>55996.15</v>
      </c>
      <c r="F25" s="62">
        <v>73900</v>
      </c>
      <c r="G25" s="62">
        <v>85000</v>
      </c>
      <c r="H25" s="62"/>
      <c r="I25" s="62"/>
    </row>
    <row r="26" spans="1:9" x14ac:dyDescent="0.25">
      <c r="A26" s="59"/>
      <c r="B26" s="19">
        <v>32</v>
      </c>
      <c r="C26" s="14"/>
      <c r="D26" s="60" t="s">
        <v>110</v>
      </c>
      <c r="E26" s="58">
        <f>E27+E28+E29+E30+E31+E32+E33+E34+E35+E37+E38+E39+E40+E41+E42+E43+E44+E45</f>
        <v>76820.050000000017</v>
      </c>
      <c r="F26" s="58">
        <f>F27+F28+F29+F30+F31+F32+F33+F34+F35+F36+F37+F38+F39+F40+F41+F42+F43+F44+F45+F46</f>
        <v>109240</v>
      </c>
      <c r="G26" s="58">
        <f>G27+G28+G29+G30+G31+G32+G33+G34+G35+G36+G37+G38+G39+G40+G41+G42+G43+G44+G45+G46</f>
        <v>122294</v>
      </c>
      <c r="H26" s="58">
        <v>123413</v>
      </c>
      <c r="I26" s="58">
        <v>123413</v>
      </c>
    </row>
    <row r="27" spans="1:9" x14ac:dyDescent="0.25">
      <c r="A27" s="59"/>
      <c r="B27" s="19"/>
      <c r="C27" s="14">
        <v>3211</v>
      </c>
      <c r="D27" s="60" t="s">
        <v>126</v>
      </c>
      <c r="E27" s="58">
        <v>835.72</v>
      </c>
      <c r="F27" s="58">
        <v>1330</v>
      </c>
      <c r="G27" s="58">
        <v>2500</v>
      </c>
      <c r="H27" s="58"/>
      <c r="I27" s="58"/>
    </row>
    <row r="28" spans="1:9" ht="25.5" x14ac:dyDescent="0.25">
      <c r="A28" s="59"/>
      <c r="B28" s="19"/>
      <c r="C28" s="14">
        <v>3212</v>
      </c>
      <c r="D28" s="61" t="s">
        <v>127</v>
      </c>
      <c r="E28" s="62">
        <v>8222</v>
      </c>
      <c r="F28" s="62">
        <v>10200</v>
      </c>
      <c r="G28" s="62">
        <v>11594</v>
      </c>
      <c r="H28" s="62"/>
      <c r="I28" s="62"/>
    </row>
    <row r="29" spans="1:9" x14ac:dyDescent="0.25">
      <c r="A29" s="59"/>
      <c r="B29" s="19"/>
      <c r="C29" s="14">
        <v>3213</v>
      </c>
      <c r="D29" s="61" t="s">
        <v>128</v>
      </c>
      <c r="E29" s="62">
        <v>665.09</v>
      </c>
      <c r="F29" s="62">
        <v>1550</v>
      </c>
      <c r="G29" s="62">
        <v>1000</v>
      </c>
      <c r="H29" s="62"/>
      <c r="I29" s="62"/>
    </row>
    <row r="30" spans="1:9" x14ac:dyDescent="0.25">
      <c r="A30" s="59"/>
      <c r="B30" s="19"/>
      <c r="C30" s="14">
        <v>3221</v>
      </c>
      <c r="D30" s="61" t="s">
        <v>129</v>
      </c>
      <c r="E30" s="62">
        <v>5767.71</v>
      </c>
      <c r="F30" s="62">
        <v>5000</v>
      </c>
      <c r="G30" s="62">
        <v>6000</v>
      </c>
      <c r="H30" s="62"/>
      <c r="I30" s="62"/>
    </row>
    <row r="31" spans="1:9" x14ac:dyDescent="0.25">
      <c r="A31" s="59"/>
      <c r="B31" s="19"/>
      <c r="C31" s="14">
        <v>3223</v>
      </c>
      <c r="D31" s="60" t="s">
        <v>130</v>
      </c>
      <c r="E31" s="58">
        <v>28471.39</v>
      </c>
      <c r="F31" s="58">
        <v>34300</v>
      </c>
      <c r="G31" s="58">
        <v>40000</v>
      </c>
      <c r="H31" s="58"/>
      <c r="I31" s="58"/>
    </row>
    <row r="32" spans="1:9" ht="25.5" x14ac:dyDescent="0.25">
      <c r="A32" s="59"/>
      <c r="B32" s="19"/>
      <c r="C32" s="14">
        <v>3224</v>
      </c>
      <c r="D32" s="61" t="s">
        <v>131</v>
      </c>
      <c r="E32" s="62">
        <v>948.97</v>
      </c>
      <c r="F32" s="62">
        <v>2360</v>
      </c>
      <c r="G32" s="62">
        <v>1500</v>
      </c>
      <c r="H32" s="62"/>
      <c r="I32" s="62"/>
    </row>
    <row r="33" spans="1:9" x14ac:dyDescent="0.25">
      <c r="A33" s="59"/>
      <c r="B33" s="19"/>
      <c r="C33" s="14">
        <v>3225</v>
      </c>
      <c r="D33" s="60" t="s">
        <v>171</v>
      </c>
      <c r="E33" s="58">
        <v>447.21</v>
      </c>
      <c r="F33" s="58">
        <v>1000</v>
      </c>
      <c r="G33" s="58">
        <v>1500</v>
      </c>
      <c r="H33" s="58"/>
      <c r="I33" s="58"/>
    </row>
    <row r="34" spans="1:9" x14ac:dyDescent="0.25">
      <c r="A34" s="59"/>
      <c r="B34" s="19"/>
      <c r="C34" s="14">
        <v>3231</v>
      </c>
      <c r="D34" s="60" t="s">
        <v>172</v>
      </c>
      <c r="E34" s="58">
        <v>4471.28</v>
      </c>
      <c r="F34" s="58">
        <v>7400</v>
      </c>
      <c r="G34" s="58">
        <v>8000</v>
      </c>
      <c r="H34" s="58"/>
      <c r="I34" s="58"/>
    </row>
    <row r="35" spans="1:9" x14ac:dyDescent="0.25">
      <c r="A35" s="59"/>
      <c r="B35" s="19"/>
      <c r="C35" s="14">
        <v>3232</v>
      </c>
      <c r="D35" s="61" t="s">
        <v>133</v>
      </c>
      <c r="E35" s="62">
        <v>4063.42</v>
      </c>
      <c r="F35" s="62">
        <v>11700</v>
      </c>
      <c r="G35" s="62">
        <v>5000</v>
      </c>
      <c r="H35" s="62"/>
      <c r="I35" s="62"/>
    </row>
    <row r="36" spans="1:9" x14ac:dyDescent="0.25">
      <c r="A36" s="59"/>
      <c r="B36" s="19"/>
      <c r="C36" s="14">
        <v>3233</v>
      </c>
      <c r="D36" s="61" t="s">
        <v>134</v>
      </c>
      <c r="E36" s="62">
        <v>0</v>
      </c>
      <c r="F36" s="62">
        <v>600</v>
      </c>
      <c r="G36" s="62">
        <v>11100</v>
      </c>
      <c r="H36" s="62"/>
      <c r="I36" s="62"/>
    </row>
    <row r="37" spans="1:9" x14ac:dyDescent="0.25">
      <c r="A37" s="59"/>
      <c r="B37" s="19"/>
      <c r="C37" s="14">
        <v>3234</v>
      </c>
      <c r="D37" s="60" t="s">
        <v>135</v>
      </c>
      <c r="E37" s="58">
        <v>3775.94</v>
      </c>
      <c r="F37" s="58">
        <v>4700</v>
      </c>
      <c r="G37" s="58">
        <v>4500</v>
      </c>
      <c r="H37" s="58"/>
      <c r="I37" s="58"/>
    </row>
    <row r="38" spans="1:9" x14ac:dyDescent="0.25">
      <c r="A38" s="59"/>
      <c r="B38" s="19"/>
      <c r="C38" s="14">
        <v>3235</v>
      </c>
      <c r="D38" s="60" t="s">
        <v>136</v>
      </c>
      <c r="E38" s="58">
        <v>244.05</v>
      </c>
      <c r="F38" s="58">
        <v>250</v>
      </c>
      <c r="G38" s="58">
        <v>0</v>
      </c>
      <c r="H38" s="58"/>
      <c r="I38" s="58"/>
    </row>
    <row r="39" spans="1:9" x14ac:dyDescent="0.25">
      <c r="A39" s="59"/>
      <c r="B39" s="19"/>
      <c r="C39" s="14">
        <v>3236</v>
      </c>
      <c r="D39" s="61" t="s">
        <v>137</v>
      </c>
      <c r="E39" s="62">
        <v>2667.73</v>
      </c>
      <c r="F39" s="62">
        <v>2800</v>
      </c>
      <c r="G39" s="62">
        <v>4000</v>
      </c>
      <c r="H39" s="62"/>
      <c r="I39" s="62"/>
    </row>
    <row r="40" spans="1:9" x14ac:dyDescent="0.25">
      <c r="A40" s="59"/>
      <c r="B40" s="19"/>
      <c r="C40" s="14">
        <v>3237</v>
      </c>
      <c r="D40" s="60" t="s">
        <v>138</v>
      </c>
      <c r="E40" s="58">
        <v>612.54999999999995</v>
      </c>
      <c r="F40" s="58">
        <v>6750</v>
      </c>
      <c r="G40" s="58">
        <v>5000</v>
      </c>
      <c r="H40" s="58"/>
      <c r="I40" s="58"/>
    </row>
    <row r="41" spans="1:9" x14ac:dyDescent="0.25">
      <c r="A41" s="59"/>
      <c r="B41" s="19"/>
      <c r="C41" s="14">
        <v>3238</v>
      </c>
      <c r="D41" s="60" t="s">
        <v>139</v>
      </c>
      <c r="E41" s="58">
        <v>3644.42</v>
      </c>
      <c r="F41" s="58">
        <v>5700</v>
      </c>
      <c r="G41" s="58">
        <v>6000</v>
      </c>
      <c r="H41" s="58"/>
      <c r="I41" s="58"/>
    </row>
    <row r="42" spans="1:9" x14ac:dyDescent="0.25">
      <c r="A42" s="59"/>
      <c r="B42" s="19"/>
      <c r="C42" s="14">
        <v>3239</v>
      </c>
      <c r="D42" s="60" t="s">
        <v>140</v>
      </c>
      <c r="E42" s="58">
        <v>3723.69</v>
      </c>
      <c r="F42" s="58">
        <v>4070</v>
      </c>
      <c r="G42" s="58">
        <v>4500</v>
      </c>
      <c r="H42" s="58"/>
      <c r="I42" s="58"/>
    </row>
    <row r="43" spans="1:9" x14ac:dyDescent="0.25">
      <c r="A43" s="59"/>
      <c r="B43" s="19"/>
      <c r="C43" s="14">
        <v>3292</v>
      </c>
      <c r="D43" s="60" t="s">
        <v>141</v>
      </c>
      <c r="E43" s="58">
        <v>7109.91</v>
      </c>
      <c r="F43" s="58">
        <v>7930</v>
      </c>
      <c r="G43" s="58">
        <v>8500</v>
      </c>
      <c r="H43" s="58"/>
      <c r="I43" s="58"/>
    </row>
    <row r="44" spans="1:9" x14ac:dyDescent="0.25">
      <c r="A44" s="59"/>
      <c r="B44" s="19"/>
      <c r="C44" s="14">
        <v>3293</v>
      </c>
      <c r="D44" s="60" t="s">
        <v>142</v>
      </c>
      <c r="E44" s="58">
        <v>810.5</v>
      </c>
      <c r="F44" s="58">
        <v>1200</v>
      </c>
      <c r="G44" s="58">
        <v>1200</v>
      </c>
      <c r="H44" s="58"/>
      <c r="I44" s="58"/>
    </row>
    <row r="45" spans="1:9" x14ac:dyDescent="0.25">
      <c r="A45" s="59"/>
      <c r="B45" s="19"/>
      <c r="C45" s="14">
        <v>3295</v>
      </c>
      <c r="D45" s="60" t="s">
        <v>143</v>
      </c>
      <c r="E45" s="58">
        <v>338.47</v>
      </c>
      <c r="F45" s="58">
        <v>300</v>
      </c>
      <c r="G45" s="58">
        <v>300</v>
      </c>
      <c r="H45" s="58"/>
      <c r="I45" s="58"/>
    </row>
    <row r="46" spans="1:9" x14ac:dyDescent="0.25">
      <c r="A46" s="59"/>
      <c r="B46" s="19"/>
      <c r="C46" s="14">
        <v>3299</v>
      </c>
      <c r="D46" s="60" t="s">
        <v>144</v>
      </c>
      <c r="E46" s="58">
        <v>0</v>
      </c>
      <c r="F46" s="58">
        <v>100</v>
      </c>
      <c r="G46" s="58">
        <v>100</v>
      </c>
      <c r="H46" s="58"/>
      <c r="I46" s="58"/>
    </row>
    <row r="47" spans="1:9" x14ac:dyDescent="0.25">
      <c r="A47" s="59"/>
      <c r="B47" s="19">
        <v>34</v>
      </c>
      <c r="C47" s="14"/>
      <c r="D47" s="60" t="s">
        <v>111</v>
      </c>
      <c r="E47" s="58">
        <f>E48+E49</f>
        <v>186.84</v>
      </c>
      <c r="F47" s="58">
        <f>F48+F49</f>
        <v>260</v>
      </c>
      <c r="G47" s="58">
        <f>G48+G49</f>
        <v>260</v>
      </c>
      <c r="H47" s="58">
        <v>260</v>
      </c>
      <c r="I47" s="58">
        <v>260</v>
      </c>
    </row>
    <row r="48" spans="1:9" ht="30" customHeight="1" x14ac:dyDescent="0.25">
      <c r="A48" s="59"/>
      <c r="B48" s="19"/>
      <c r="C48" s="14">
        <v>3423</v>
      </c>
      <c r="D48" s="61" t="s">
        <v>145</v>
      </c>
      <c r="E48" s="62">
        <v>5</v>
      </c>
      <c r="F48" s="62">
        <v>0</v>
      </c>
      <c r="G48" s="62">
        <v>0</v>
      </c>
      <c r="H48" s="62"/>
      <c r="I48" s="62"/>
    </row>
    <row r="49" spans="1:9" x14ac:dyDescent="0.25">
      <c r="A49" s="59"/>
      <c r="B49" s="19"/>
      <c r="C49" s="14">
        <v>3433</v>
      </c>
      <c r="D49" s="60" t="s">
        <v>146</v>
      </c>
      <c r="E49" s="58">
        <v>181.84</v>
      </c>
      <c r="F49" s="58">
        <v>260</v>
      </c>
      <c r="G49" s="58">
        <v>260</v>
      </c>
      <c r="H49" s="58"/>
      <c r="I49" s="58"/>
    </row>
    <row r="50" spans="1:9" ht="21" customHeight="1" x14ac:dyDescent="0.25">
      <c r="A50" s="111">
        <v>4</v>
      </c>
      <c r="B50" s="112"/>
      <c r="C50" s="108"/>
      <c r="D50" s="60" t="s">
        <v>168</v>
      </c>
      <c r="E50" s="58">
        <f>E51</f>
        <v>374.91</v>
      </c>
      <c r="F50" s="58">
        <f>F51</f>
        <v>600</v>
      </c>
      <c r="G50" s="58">
        <f>G51</f>
        <v>2000</v>
      </c>
      <c r="H50" s="58">
        <f>H51</f>
        <v>2000</v>
      </c>
      <c r="I50" s="58">
        <f>I51</f>
        <v>2000</v>
      </c>
    </row>
    <row r="51" spans="1:9" ht="17.25" customHeight="1" x14ac:dyDescent="0.25">
      <c r="A51" s="59"/>
      <c r="B51" s="19">
        <v>42</v>
      </c>
      <c r="C51" s="14"/>
      <c r="D51" s="61" t="s">
        <v>112</v>
      </c>
      <c r="E51" s="62">
        <f>E52</f>
        <v>374.91</v>
      </c>
      <c r="F51" s="62">
        <f>F52</f>
        <v>600</v>
      </c>
      <c r="G51" s="62">
        <f>G52</f>
        <v>2000</v>
      </c>
      <c r="H51" s="62">
        <v>2000</v>
      </c>
      <c r="I51" s="62">
        <v>2000</v>
      </c>
    </row>
    <row r="52" spans="1:9" x14ac:dyDescent="0.25">
      <c r="A52" s="59"/>
      <c r="B52" s="19"/>
      <c r="C52" s="14">
        <v>4221</v>
      </c>
      <c r="D52" s="60" t="s">
        <v>118</v>
      </c>
      <c r="E52" s="58">
        <v>374.91</v>
      </c>
      <c r="F52" s="58">
        <v>600</v>
      </c>
      <c r="G52" s="58">
        <v>2000</v>
      </c>
      <c r="H52" s="58"/>
      <c r="I52" s="58"/>
    </row>
    <row r="53" spans="1:9" ht="24.75" customHeight="1" x14ac:dyDescent="0.25">
      <c r="A53" s="111">
        <v>5</v>
      </c>
      <c r="B53" s="112"/>
      <c r="C53" s="108"/>
      <c r="D53" s="60" t="s">
        <v>169</v>
      </c>
      <c r="E53" s="58">
        <f>E54</f>
        <v>620.20000000000005</v>
      </c>
      <c r="F53" s="58">
        <f t="shared" ref="F53:I53" si="1">F54</f>
        <v>0</v>
      </c>
      <c r="G53" s="58">
        <f t="shared" si="1"/>
        <v>0</v>
      </c>
      <c r="H53" s="58">
        <f t="shared" si="1"/>
        <v>0</v>
      </c>
      <c r="I53" s="58">
        <f t="shared" si="1"/>
        <v>0</v>
      </c>
    </row>
    <row r="54" spans="1:9" ht="25.5" x14ac:dyDescent="0.25">
      <c r="A54" s="59"/>
      <c r="B54" s="19">
        <v>54</v>
      </c>
      <c r="C54" s="14"/>
      <c r="D54" s="61" t="s">
        <v>113</v>
      </c>
      <c r="E54" s="62">
        <f>E55</f>
        <v>620.20000000000005</v>
      </c>
      <c r="F54" s="62">
        <f>F55</f>
        <v>0</v>
      </c>
      <c r="G54" s="62">
        <f>G55</f>
        <v>0</v>
      </c>
      <c r="H54" s="62">
        <v>0</v>
      </c>
      <c r="I54" s="62">
        <v>0</v>
      </c>
    </row>
    <row r="55" spans="1:9" ht="38.25" x14ac:dyDescent="0.25">
      <c r="A55" s="59"/>
      <c r="B55" s="19"/>
      <c r="C55" s="14">
        <v>5445</v>
      </c>
      <c r="D55" s="61" t="s">
        <v>147</v>
      </c>
      <c r="E55" s="62">
        <v>620.20000000000005</v>
      </c>
      <c r="F55" s="62">
        <v>0</v>
      </c>
      <c r="G55" s="62">
        <v>0</v>
      </c>
      <c r="H55" s="62"/>
      <c r="I55" s="62"/>
    </row>
    <row r="56" spans="1:9" ht="25.5" customHeight="1" x14ac:dyDescent="0.25">
      <c r="A56" s="180">
        <v>152002</v>
      </c>
      <c r="B56" s="181"/>
      <c r="C56" s="182"/>
      <c r="D56" s="42" t="s">
        <v>29</v>
      </c>
      <c r="E56" s="54">
        <f>E57+E83+E92+E134+E179+E200+E210</f>
        <v>206654.05000000002</v>
      </c>
      <c r="F56" s="54">
        <v>527553</v>
      </c>
      <c r="G56" s="54">
        <f>G57+G83+G92+G134+G179+G200+G210+G225</f>
        <v>1740200</v>
      </c>
      <c r="H56" s="54">
        <f>H57+H83+H92+H134+H179+H210</f>
        <v>804172</v>
      </c>
      <c r="I56" s="54">
        <f>I57+I83+I92+I134+I179+I210</f>
        <v>705022</v>
      </c>
    </row>
    <row r="57" spans="1:9" ht="25.5" customHeight="1" x14ac:dyDescent="0.25">
      <c r="A57" s="180" t="s">
        <v>180</v>
      </c>
      <c r="B57" s="181"/>
      <c r="C57" s="182"/>
      <c r="D57" s="42" t="s">
        <v>29</v>
      </c>
      <c r="E57" s="54">
        <f>E58+E75+E79</f>
        <v>41279.86</v>
      </c>
      <c r="F57" s="54">
        <f>F58+F75+F79</f>
        <v>24114</v>
      </c>
      <c r="G57" s="54">
        <f>G58</f>
        <v>56420</v>
      </c>
      <c r="H57" s="54">
        <f>H58+H77+H79</f>
        <v>74310</v>
      </c>
      <c r="I57" s="54">
        <f>I58+I77+I79</f>
        <v>74310</v>
      </c>
    </row>
    <row r="58" spans="1:9" x14ac:dyDescent="0.25">
      <c r="A58" s="183">
        <v>11</v>
      </c>
      <c r="B58" s="184"/>
      <c r="C58" s="185"/>
      <c r="D58" s="14" t="s">
        <v>100</v>
      </c>
      <c r="E58" s="58">
        <f>E60+E69</f>
        <v>39272.160000000003</v>
      </c>
      <c r="F58" s="58">
        <f>F60+F69</f>
        <v>24114</v>
      </c>
      <c r="G58" s="58">
        <f>G60+G69</f>
        <v>56420</v>
      </c>
      <c r="H58" s="58">
        <f>H60+H69</f>
        <v>74310</v>
      </c>
      <c r="I58" s="58">
        <f>I60+I69</f>
        <v>74310</v>
      </c>
    </row>
    <row r="59" spans="1:9" ht="25.5" customHeight="1" x14ac:dyDescent="0.25">
      <c r="A59" s="111">
        <v>3</v>
      </c>
      <c r="B59" s="112"/>
      <c r="C59" s="108"/>
      <c r="D59" s="110" t="s">
        <v>167</v>
      </c>
      <c r="E59" s="58">
        <f>E60</f>
        <v>18880.939999999999</v>
      </c>
      <c r="F59" s="58">
        <f t="shared" ref="F59:I59" si="2">F60</f>
        <v>18800</v>
      </c>
      <c r="G59" s="58">
        <f t="shared" si="2"/>
        <v>31520</v>
      </c>
      <c r="H59" s="58">
        <f t="shared" si="2"/>
        <v>49410</v>
      </c>
      <c r="I59" s="58">
        <f t="shared" si="2"/>
        <v>49410</v>
      </c>
    </row>
    <row r="60" spans="1:9" x14ac:dyDescent="0.25">
      <c r="A60" s="59"/>
      <c r="B60" s="19">
        <v>32</v>
      </c>
      <c r="C60" s="14"/>
      <c r="D60" s="60" t="s">
        <v>110</v>
      </c>
      <c r="E60" s="58">
        <f>E61+E62+E63+E64+E65+E66+E67</f>
        <v>18880.939999999999</v>
      </c>
      <c r="F60" s="58">
        <f>F61+F62+F63+F64+F65+F66+F67</f>
        <v>18800</v>
      </c>
      <c r="G60" s="58">
        <v>31520</v>
      </c>
      <c r="H60" s="58">
        <v>49410</v>
      </c>
      <c r="I60" s="58">
        <v>49410</v>
      </c>
    </row>
    <row r="61" spans="1:9" x14ac:dyDescent="0.25">
      <c r="A61" s="59"/>
      <c r="B61" s="19"/>
      <c r="C61" s="14">
        <v>3211</v>
      </c>
      <c r="D61" s="60" t="s">
        <v>126</v>
      </c>
      <c r="E61" s="58">
        <v>4806.95</v>
      </c>
      <c r="F61" s="58">
        <v>5100</v>
      </c>
      <c r="G61" s="58">
        <v>10000</v>
      </c>
      <c r="H61" s="58"/>
      <c r="I61" s="58"/>
    </row>
    <row r="62" spans="1:9" x14ac:dyDescent="0.25">
      <c r="A62" s="59"/>
      <c r="B62" s="19"/>
      <c r="C62" s="14">
        <v>3213</v>
      </c>
      <c r="D62" s="61" t="s">
        <v>128</v>
      </c>
      <c r="E62" s="62">
        <v>105</v>
      </c>
      <c r="F62" s="62">
        <v>200</v>
      </c>
      <c r="G62" s="62">
        <v>820</v>
      </c>
      <c r="H62" s="62"/>
      <c r="I62" s="62"/>
    </row>
    <row r="63" spans="1:9" x14ac:dyDescent="0.25">
      <c r="A63" s="59"/>
      <c r="B63" s="19"/>
      <c r="C63" s="14">
        <v>3221</v>
      </c>
      <c r="D63" s="61" t="s">
        <v>129</v>
      </c>
      <c r="E63" s="62">
        <v>2387.77</v>
      </c>
      <c r="F63" s="62">
        <v>2500</v>
      </c>
      <c r="G63" s="62">
        <v>8700</v>
      </c>
      <c r="H63" s="62"/>
      <c r="I63" s="62"/>
    </row>
    <row r="64" spans="1:9" ht="25.5" customHeight="1" x14ac:dyDescent="0.25">
      <c r="A64" s="59"/>
      <c r="B64" s="19"/>
      <c r="C64" s="14">
        <v>3224</v>
      </c>
      <c r="D64" s="61" t="s">
        <v>131</v>
      </c>
      <c r="E64" s="62">
        <v>3719.27</v>
      </c>
      <c r="F64" s="62">
        <v>5000</v>
      </c>
      <c r="G64" s="62">
        <v>1000</v>
      </c>
      <c r="H64" s="62"/>
      <c r="I64" s="62"/>
    </row>
    <row r="65" spans="1:9" x14ac:dyDescent="0.25">
      <c r="A65" s="59"/>
      <c r="B65" s="19"/>
      <c r="C65" s="14">
        <v>3232</v>
      </c>
      <c r="D65" s="61" t="s">
        <v>133</v>
      </c>
      <c r="E65" s="62">
        <v>2830.01</v>
      </c>
      <c r="F65" s="62">
        <v>1000</v>
      </c>
      <c r="G65" s="62">
        <v>0</v>
      </c>
      <c r="H65" s="62"/>
      <c r="I65" s="62"/>
    </row>
    <row r="66" spans="1:9" x14ac:dyDescent="0.25">
      <c r="A66" s="59"/>
      <c r="B66" s="19"/>
      <c r="C66" s="14">
        <v>3237</v>
      </c>
      <c r="D66" s="60" t="s">
        <v>138</v>
      </c>
      <c r="E66" s="58">
        <v>2401.21</v>
      </c>
      <c r="F66" s="58">
        <v>2500</v>
      </c>
      <c r="G66" s="58">
        <v>10000</v>
      </c>
      <c r="H66" s="58"/>
      <c r="I66" s="58"/>
    </row>
    <row r="67" spans="1:9" x14ac:dyDescent="0.25">
      <c r="A67" s="59"/>
      <c r="B67" s="19"/>
      <c r="C67" s="14">
        <v>3239</v>
      </c>
      <c r="D67" s="60" t="s">
        <v>140</v>
      </c>
      <c r="E67" s="58">
        <v>2630.73</v>
      </c>
      <c r="F67" s="58">
        <v>2500</v>
      </c>
      <c r="G67" s="58">
        <v>1000</v>
      </c>
      <c r="H67" s="58"/>
      <c r="I67" s="58"/>
    </row>
    <row r="68" spans="1:9" ht="24.75" customHeight="1" x14ac:dyDescent="0.25">
      <c r="A68" s="111">
        <v>4</v>
      </c>
      <c r="B68" s="112"/>
      <c r="C68" s="108"/>
      <c r="D68" s="60" t="s">
        <v>168</v>
      </c>
      <c r="E68" s="113">
        <f>E69</f>
        <v>20391.22</v>
      </c>
      <c r="F68" s="113">
        <f t="shared" ref="F68:I68" si="3">F69</f>
        <v>5314</v>
      </c>
      <c r="G68" s="113">
        <f t="shared" si="3"/>
        <v>24900</v>
      </c>
      <c r="H68" s="113">
        <f t="shared" si="3"/>
        <v>24900</v>
      </c>
      <c r="I68" s="113">
        <f t="shared" si="3"/>
        <v>24900</v>
      </c>
    </row>
    <row r="69" spans="1:9" x14ac:dyDescent="0.25">
      <c r="A69" s="59"/>
      <c r="B69" s="19">
        <v>42</v>
      </c>
      <c r="C69" s="14"/>
      <c r="D69" s="61" t="s">
        <v>112</v>
      </c>
      <c r="E69" s="62">
        <f>E70+E71+E73+E74</f>
        <v>20391.22</v>
      </c>
      <c r="F69" s="62">
        <f>F70+F71+F72+F73+F74</f>
        <v>5314</v>
      </c>
      <c r="G69" s="62">
        <f>G70+G71+G72+G73+G74</f>
        <v>24900</v>
      </c>
      <c r="H69" s="62">
        <v>24900</v>
      </c>
      <c r="I69" s="62">
        <v>24900</v>
      </c>
    </row>
    <row r="70" spans="1:9" x14ac:dyDescent="0.25">
      <c r="A70" s="59"/>
      <c r="B70" s="19"/>
      <c r="C70" s="14">
        <v>4221</v>
      </c>
      <c r="D70" s="60" t="s">
        <v>118</v>
      </c>
      <c r="E70" s="58">
        <v>12346.38</v>
      </c>
      <c r="F70" s="58">
        <v>1175</v>
      </c>
      <c r="G70" s="58">
        <v>9165</v>
      </c>
      <c r="H70" s="58"/>
      <c r="I70" s="58"/>
    </row>
    <row r="71" spans="1:9" x14ac:dyDescent="0.25">
      <c r="A71" s="59"/>
      <c r="B71" s="19"/>
      <c r="C71" s="14">
        <v>4223</v>
      </c>
      <c r="D71" s="60" t="s">
        <v>148</v>
      </c>
      <c r="E71" s="58">
        <v>2500.08</v>
      </c>
      <c r="F71" s="58">
        <v>1096</v>
      </c>
      <c r="G71" s="58">
        <v>0</v>
      </c>
      <c r="H71" s="58"/>
      <c r="I71" s="58"/>
    </row>
    <row r="72" spans="1:9" ht="25.5" customHeight="1" x14ac:dyDescent="0.25">
      <c r="A72" s="59"/>
      <c r="B72" s="19"/>
      <c r="C72" s="14">
        <v>4225</v>
      </c>
      <c r="D72" s="60" t="s">
        <v>173</v>
      </c>
      <c r="E72" s="58">
        <v>0</v>
      </c>
      <c r="F72" s="58">
        <v>543</v>
      </c>
      <c r="G72" s="58">
        <v>250</v>
      </c>
      <c r="H72" s="58"/>
      <c r="I72" s="58"/>
    </row>
    <row r="73" spans="1:9" x14ac:dyDescent="0.25">
      <c r="A73" s="59"/>
      <c r="B73" s="19"/>
      <c r="C73" s="14">
        <v>4227</v>
      </c>
      <c r="D73" s="61" t="s">
        <v>149</v>
      </c>
      <c r="E73" s="62">
        <v>2078.7600000000002</v>
      </c>
      <c r="F73" s="62">
        <v>0</v>
      </c>
      <c r="G73" s="62">
        <v>6485</v>
      </c>
      <c r="H73" s="62"/>
      <c r="I73" s="62"/>
    </row>
    <row r="74" spans="1:9" x14ac:dyDescent="0.25">
      <c r="A74" s="59"/>
      <c r="B74" s="19"/>
      <c r="C74" s="14">
        <v>4243</v>
      </c>
      <c r="D74" s="61" t="s">
        <v>150</v>
      </c>
      <c r="E74" s="62">
        <v>3466</v>
      </c>
      <c r="F74" s="62">
        <v>2500</v>
      </c>
      <c r="G74" s="62">
        <v>9000</v>
      </c>
      <c r="H74" s="62"/>
      <c r="I74" s="62"/>
    </row>
    <row r="75" spans="1:9" x14ac:dyDescent="0.25">
      <c r="A75" s="59">
        <v>31</v>
      </c>
      <c r="B75" s="19"/>
      <c r="C75" s="14"/>
      <c r="D75" s="60" t="s">
        <v>101</v>
      </c>
      <c r="E75" s="58">
        <f>E77</f>
        <v>507.7</v>
      </c>
      <c r="F75" s="58">
        <f>F77</f>
        <v>0</v>
      </c>
      <c r="G75" s="58">
        <f>G77</f>
        <v>0</v>
      </c>
      <c r="H75" s="58">
        <f>H77</f>
        <v>0</v>
      </c>
      <c r="I75" s="58">
        <f>I77</f>
        <v>0</v>
      </c>
    </row>
    <row r="76" spans="1:9" ht="20.25" customHeight="1" x14ac:dyDescent="0.25">
      <c r="A76" s="111">
        <v>4</v>
      </c>
      <c r="B76" s="112"/>
      <c r="C76" s="108"/>
      <c r="D76" s="60" t="s">
        <v>168</v>
      </c>
      <c r="E76" s="58">
        <f>E77</f>
        <v>507.7</v>
      </c>
      <c r="F76" s="58">
        <f t="shared" ref="F76:I76" si="4">F77</f>
        <v>0</v>
      </c>
      <c r="G76" s="58">
        <f t="shared" si="4"/>
        <v>0</v>
      </c>
      <c r="H76" s="58">
        <f t="shared" si="4"/>
        <v>0</v>
      </c>
      <c r="I76" s="58">
        <f t="shared" si="4"/>
        <v>0</v>
      </c>
    </row>
    <row r="77" spans="1:9" x14ac:dyDescent="0.25">
      <c r="A77" s="59"/>
      <c r="B77" s="19">
        <v>42</v>
      </c>
      <c r="C77" s="14"/>
      <c r="D77" s="61" t="s">
        <v>112</v>
      </c>
      <c r="E77" s="62">
        <f t="shared" ref="E77:G77" si="5">E78</f>
        <v>507.7</v>
      </c>
      <c r="F77" s="62">
        <f t="shared" si="5"/>
        <v>0</v>
      </c>
      <c r="G77" s="62">
        <f t="shared" si="5"/>
        <v>0</v>
      </c>
      <c r="H77" s="62">
        <v>0</v>
      </c>
      <c r="I77" s="62">
        <v>0</v>
      </c>
    </row>
    <row r="78" spans="1:9" x14ac:dyDescent="0.25">
      <c r="A78" s="59"/>
      <c r="B78" s="19"/>
      <c r="C78" s="14">
        <v>4243</v>
      </c>
      <c r="D78" s="61" t="s">
        <v>150</v>
      </c>
      <c r="E78" s="62">
        <v>507.7</v>
      </c>
      <c r="F78" s="62">
        <v>0</v>
      </c>
      <c r="G78" s="62">
        <v>0</v>
      </c>
      <c r="H78" s="62"/>
      <c r="I78" s="62"/>
    </row>
    <row r="79" spans="1:9" x14ac:dyDescent="0.25">
      <c r="A79" s="59">
        <v>61</v>
      </c>
      <c r="B79" s="19"/>
      <c r="C79" s="14"/>
      <c r="D79" s="60" t="s">
        <v>107</v>
      </c>
      <c r="E79" s="58">
        <f>E81</f>
        <v>1500</v>
      </c>
      <c r="F79" s="58">
        <f>F81</f>
        <v>0</v>
      </c>
      <c r="G79" s="58">
        <f>G81</f>
        <v>0</v>
      </c>
      <c r="H79" s="58">
        <f>H81</f>
        <v>0</v>
      </c>
      <c r="I79" s="58">
        <f>I81</f>
        <v>0</v>
      </c>
    </row>
    <row r="80" spans="1:9" ht="20.25" customHeight="1" x14ac:dyDescent="0.25">
      <c r="A80" s="111">
        <v>4</v>
      </c>
      <c r="B80" s="112"/>
      <c r="C80" s="108"/>
      <c r="D80" s="60" t="s">
        <v>168</v>
      </c>
      <c r="E80" s="58">
        <f>E81</f>
        <v>1500</v>
      </c>
      <c r="F80" s="58">
        <f t="shared" ref="F80:I80" si="6">F81</f>
        <v>0</v>
      </c>
      <c r="G80" s="58">
        <f t="shared" si="6"/>
        <v>0</v>
      </c>
      <c r="H80" s="58">
        <f t="shared" si="6"/>
        <v>0</v>
      </c>
      <c r="I80" s="58">
        <f t="shared" si="6"/>
        <v>0</v>
      </c>
    </row>
    <row r="81" spans="1:9" x14ac:dyDescent="0.25">
      <c r="A81" s="59"/>
      <c r="B81" s="19">
        <v>42</v>
      </c>
      <c r="C81" s="14"/>
      <c r="D81" s="61" t="s">
        <v>112</v>
      </c>
      <c r="E81" s="62">
        <f t="shared" ref="E81:G81" si="7">E82</f>
        <v>1500</v>
      </c>
      <c r="F81" s="62">
        <f t="shared" si="7"/>
        <v>0</v>
      </c>
      <c r="G81" s="62">
        <f t="shared" si="7"/>
        <v>0</v>
      </c>
      <c r="H81" s="62">
        <v>0</v>
      </c>
      <c r="I81" s="62">
        <v>0</v>
      </c>
    </row>
    <row r="82" spans="1:9" x14ac:dyDescent="0.25">
      <c r="A82" s="59"/>
      <c r="B82" s="19"/>
      <c r="C82" s="14">
        <v>4243</v>
      </c>
      <c r="D82" s="61" t="s">
        <v>150</v>
      </c>
      <c r="E82" s="62">
        <v>1500</v>
      </c>
      <c r="F82" s="62">
        <v>0</v>
      </c>
      <c r="G82" s="62">
        <v>0</v>
      </c>
      <c r="H82" s="62"/>
      <c r="I82" s="62"/>
    </row>
    <row r="83" spans="1:9" ht="27.75" customHeight="1" x14ac:dyDescent="0.25">
      <c r="A83" s="180" t="s">
        <v>181</v>
      </c>
      <c r="B83" s="181"/>
      <c r="C83" s="182"/>
      <c r="D83" s="42" t="s">
        <v>114</v>
      </c>
      <c r="E83" s="54">
        <f>E88</f>
        <v>66353.75</v>
      </c>
      <c r="F83" s="54">
        <f>F84+F88</f>
        <v>120000</v>
      </c>
      <c r="G83" s="54">
        <f>G84+G88</f>
        <v>338544</v>
      </c>
      <c r="H83" s="54">
        <f>H84+H88</f>
        <v>388544</v>
      </c>
      <c r="I83" s="54">
        <f>I84+I88</f>
        <v>388544</v>
      </c>
    </row>
    <row r="84" spans="1:9" x14ac:dyDescent="0.25">
      <c r="A84" s="183">
        <v>11</v>
      </c>
      <c r="B84" s="184"/>
      <c r="C84" s="185"/>
      <c r="D84" s="14" t="s">
        <v>100</v>
      </c>
      <c r="E84" s="58">
        <f>E86</f>
        <v>0</v>
      </c>
      <c r="F84" s="58">
        <f>F86</f>
        <v>20000</v>
      </c>
      <c r="G84" s="58">
        <f>G86</f>
        <v>50000</v>
      </c>
      <c r="H84" s="58">
        <f>H86</f>
        <v>100000</v>
      </c>
      <c r="I84" s="58">
        <f>I86</f>
        <v>100000</v>
      </c>
    </row>
    <row r="85" spans="1:9" ht="21.75" customHeight="1" x14ac:dyDescent="0.25">
      <c r="A85" s="111">
        <v>4</v>
      </c>
      <c r="B85" s="112"/>
      <c r="C85" s="108"/>
      <c r="D85" s="110" t="s">
        <v>168</v>
      </c>
      <c r="E85" s="58">
        <f>E86</f>
        <v>0</v>
      </c>
      <c r="F85" s="58">
        <f t="shared" ref="F85:I85" si="8">F86</f>
        <v>20000</v>
      </c>
      <c r="G85" s="58">
        <f t="shared" si="8"/>
        <v>50000</v>
      </c>
      <c r="H85" s="58">
        <f t="shared" si="8"/>
        <v>100000</v>
      </c>
      <c r="I85" s="58">
        <f t="shared" si="8"/>
        <v>100000</v>
      </c>
    </row>
    <row r="86" spans="1:9" ht="25.5" x14ac:dyDescent="0.25">
      <c r="A86" s="59"/>
      <c r="B86" s="19">
        <v>45</v>
      </c>
      <c r="C86" s="14"/>
      <c r="D86" s="61" t="s">
        <v>115</v>
      </c>
      <c r="E86" s="58">
        <f t="shared" ref="E86:G86" si="9">E87</f>
        <v>0</v>
      </c>
      <c r="F86" s="58">
        <f t="shared" si="9"/>
        <v>20000</v>
      </c>
      <c r="G86" s="58">
        <f t="shared" si="9"/>
        <v>50000</v>
      </c>
      <c r="H86" s="58">
        <v>100000</v>
      </c>
      <c r="I86" s="58">
        <v>100000</v>
      </c>
    </row>
    <row r="87" spans="1:9" ht="25.5" customHeight="1" x14ac:dyDescent="0.25">
      <c r="A87" s="59"/>
      <c r="B87" s="19"/>
      <c r="C87" s="14">
        <v>4521</v>
      </c>
      <c r="D87" s="61" t="s">
        <v>151</v>
      </c>
      <c r="E87" s="58">
        <v>0</v>
      </c>
      <c r="F87" s="58">
        <v>20000</v>
      </c>
      <c r="G87" s="58">
        <v>50000</v>
      </c>
      <c r="H87" s="54"/>
      <c r="I87" s="54"/>
    </row>
    <row r="88" spans="1:9" x14ac:dyDescent="0.25">
      <c r="A88" s="183">
        <v>51</v>
      </c>
      <c r="B88" s="184"/>
      <c r="C88" s="185"/>
      <c r="D88" s="14" t="s">
        <v>103</v>
      </c>
      <c r="E88" s="58">
        <f>E90</f>
        <v>66353.75</v>
      </c>
      <c r="F88" s="58">
        <f>F90</f>
        <v>100000</v>
      </c>
      <c r="G88" s="58">
        <f>G90</f>
        <v>288544</v>
      </c>
      <c r="H88" s="58">
        <f>H90</f>
        <v>288544</v>
      </c>
      <c r="I88" s="58">
        <f>I90</f>
        <v>288544</v>
      </c>
    </row>
    <row r="89" spans="1:9" ht="24.75" customHeight="1" x14ac:dyDescent="0.25">
      <c r="A89" s="111">
        <v>4</v>
      </c>
      <c r="B89" s="112"/>
      <c r="C89" s="108"/>
      <c r="D89" s="110" t="s">
        <v>168</v>
      </c>
      <c r="E89" s="58">
        <f>E90</f>
        <v>66353.75</v>
      </c>
      <c r="F89" s="58">
        <f t="shared" ref="F89:I89" si="10">F90</f>
        <v>100000</v>
      </c>
      <c r="G89" s="58">
        <f t="shared" si="10"/>
        <v>288544</v>
      </c>
      <c r="H89" s="58">
        <f t="shared" si="10"/>
        <v>288544</v>
      </c>
      <c r="I89" s="58">
        <f t="shared" si="10"/>
        <v>288544</v>
      </c>
    </row>
    <row r="90" spans="1:9" ht="25.5" x14ac:dyDescent="0.25">
      <c r="A90" s="59"/>
      <c r="B90" s="19">
        <v>45</v>
      </c>
      <c r="C90" s="14"/>
      <c r="D90" s="61" t="s">
        <v>115</v>
      </c>
      <c r="E90" s="62">
        <f t="shared" ref="E90:G90" si="11">E91</f>
        <v>66353.75</v>
      </c>
      <c r="F90" s="62">
        <f t="shared" si="11"/>
        <v>100000</v>
      </c>
      <c r="G90" s="62">
        <f t="shared" si="11"/>
        <v>288544</v>
      </c>
      <c r="H90" s="62">
        <v>288544</v>
      </c>
      <c r="I90" s="62">
        <v>288544</v>
      </c>
    </row>
    <row r="91" spans="1:9" x14ac:dyDescent="0.25">
      <c r="A91" s="59"/>
      <c r="B91" s="19"/>
      <c r="C91" s="14">
        <v>4521</v>
      </c>
      <c r="D91" s="61" t="s">
        <v>151</v>
      </c>
      <c r="E91" s="62">
        <v>66353.75</v>
      </c>
      <c r="F91" s="62">
        <v>100000</v>
      </c>
      <c r="G91" s="62">
        <v>288544</v>
      </c>
      <c r="H91" s="62"/>
      <c r="I91" s="62"/>
    </row>
    <row r="92" spans="1:9" ht="38.25" customHeight="1" x14ac:dyDescent="0.25">
      <c r="A92" s="180" t="s">
        <v>182</v>
      </c>
      <c r="B92" s="181"/>
      <c r="C92" s="182"/>
      <c r="D92" s="42" t="s">
        <v>116</v>
      </c>
      <c r="E92" s="54">
        <f>E93+E102+E116+E123</f>
        <v>44703.06</v>
      </c>
      <c r="F92" s="54">
        <f>F93+F102+F116+F123</f>
        <v>56942</v>
      </c>
      <c r="G92" s="54">
        <f>G93+G102+G116+G123</f>
        <v>74182</v>
      </c>
      <c r="H92" s="54">
        <f>H93+H102+H116+H123</f>
        <v>106582</v>
      </c>
      <c r="I92" s="54">
        <f>I93+I102+I116+I123</f>
        <v>106582</v>
      </c>
    </row>
    <row r="93" spans="1:9" ht="25.5" customHeight="1" x14ac:dyDescent="0.25">
      <c r="A93" s="183">
        <v>11</v>
      </c>
      <c r="B93" s="184"/>
      <c r="C93" s="185"/>
      <c r="D93" s="14" t="s">
        <v>100</v>
      </c>
      <c r="E93" s="58">
        <f>E95</f>
        <v>21297.25</v>
      </c>
      <c r="F93" s="58">
        <f>F95</f>
        <v>19327</v>
      </c>
      <c r="G93" s="58">
        <f>G95</f>
        <v>23772</v>
      </c>
      <c r="H93" s="58">
        <f>H95</f>
        <v>56172</v>
      </c>
      <c r="I93" s="58">
        <f>I95</f>
        <v>56172</v>
      </c>
    </row>
    <row r="94" spans="1:9" ht="25.5" customHeight="1" x14ac:dyDescent="0.25">
      <c r="A94" s="111">
        <v>3</v>
      </c>
      <c r="B94" s="112"/>
      <c r="C94" s="108"/>
      <c r="D94" s="110" t="s">
        <v>167</v>
      </c>
      <c r="E94" s="58">
        <f>E95</f>
        <v>21297.25</v>
      </c>
      <c r="F94" s="58">
        <f t="shared" ref="F94:I94" si="12">F95</f>
        <v>19327</v>
      </c>
      <c r="G94" s="58">
        <f t="shared" si="12"/>
        <v>23772</v>
      </c>
      <c r="H94" s="58">
        <f t="shared" si="12"/>
        <v>56172</v>
      </c>
      <c r="I94" s="58">
        <f t="shared" si="12"/>
        <v>56172</v>
      </c>
    </row>
    <row r="95" spans="1:9" x14ac:dyDescent="0.25">
      <c r="A95" s="59"/>
      <c r="B95" s="19">
        <v>32</v>
      </c>
      <c r="C95" s="14"/>
      <c r="D95" s="61" t="s">
        <v>110</v>
      </c>
      <c r="E95" s="62">
        <f>E96+E97+E98+E99+E100+E101</f>
        <v>21297.25</v>
      </c>
      <c r="F95" s="62">
        <f>F96+F97+F98+F99+F100+F101</f>
        <v>19327</v>
      </c>
      <c r="G95" s="62">
        <f>G96+G97+G98+G99+G100+G101</f>
        <v>23772</v>
      </c>
      <c r="H95" s="62">
        <v>56172</v>
      </c>
      <c r="I95" s="62">
        <v>56172</v>
      </c>
    </row>
    <row r="96" spans="1:9" x14ac:dyDescent="0.25">
      <c r="A96" s="59"/>
      <c r="B96" s="19"/>
      <c r="C96" s="14">
        <v>3231</v>
      </c>
      <c r="D96" s="61" t="s">
        <v>132</v>
      </c>
      <c r="E96" s="62">
        <v>511.25</v>
      </c>
      <c r="F96" s="62">
        <v>0</v>
      </c>
      <c r="G96" s="62">
        <v>300</v>
      </c>
      <c r="H96" s="62"/>
      <c r="I96" s="62"/>
    </row>
    <row r="97" spans="1:9" x14ac:dyDescent="0.25">
      <c r="A97" s="59"/>
      <c r="B97" s="19"/>
      <c r="C97" s="14">
        <v>3235</v>
      </c>
      <c r="D97" s="61" t="s">
        <v>136</v>
      </c>
      <c r="E97" s="62">
        <v>685</v>
      </c>
      <c r="F97" s="62">
        <v>0</v>
      </c>
      <c r="G97" s="62">
        <v>0</v>
      </c>
      <c r="H97" s="62"/>
      <c r="I97" s="62"/>
    </row>
    <row r="98" spans="1:9" ht="15" customHeight="1" x14ac:dyDescent="0.25">
      <c r="A98" s="59"/>
      <c r="B98" s="19"/>
      <c r="C98" s="14">
        <v>3237</v>
      </c>
      <c r="D98" s="61" t="s">
        <v>138</v>
      </c>
      <c r="E98" s="62">
        <v>5747.74</v>
      </c>
      <c r="F98" s="62">
        <v>7400</v>
      </c>
      <c r="G98" s="62">
        <v>240</v>
      </c>
      <c r="H98" s="62"/>
      <c r="I98" s="62"/>
    </row>
    <row r="99" spans="1:9" x14ac:dyDescent="0.25">
      <c r="A99" s="59"/>
      <c r="B99" s="19"/>
      <c r="C99" s="14">
        <v>3239</v>
      </c>
      <c r="D99" s="61" t="s">
        <v>140</v>
      </c>
      <c r="E99" s="62">
        <v>10915.76</v>
      </c>
      <c r="F99" s="62">
        <v>11500</v>
      </c>
      <c r="G99" s="62">
        <v>21732</v>
      </c>
      <c r="H99" s="62"/>
      <c r="I99" s="62"/>
    </row>
    <row r="100" spans="1:9" x14ac:dyDescent="0.25">
      <c r="A100" s="59"/>
      <c r="B100" s="19"/>
      <c r="C100" s="14">
        <v>3241</v>
      </c>
      <c r="D100" s="61" t="s">
        <v>152</v>
      </c>
      <c r="E100" s="62">
        <v>2448.13</v>
      </c>
      <c r="F100" s="62">
        <v>200</v>
      </c>
      <c r="G100" s="62">
        <v>0</v>
      </c>
      <c r="H100" s="62"/>
      <c r="I100" s="62"/>
    </row>
    <row r="101" spans="1:9" x14ac:dyDescent="0.25">
      <c r="A101" s="59"/>
      <c r="B101" s="19"/>
      <c r="C101" s="14">
        <v>3292</v>
      </c>
      <c r="D101" s="61" t="s">
        <v>141</v>
      </c>
      <c r="E101" s="62">
        <v>989.37</v>
      </c>
      <c r="F101" s="62">
        <v>227</v>
      </c>
      <c r="G101" s="62">
        <v>1500</v>
      </c>
      <c r="H101" s="62"/>
      <c r="I101" s="62"/>
    </row>
    <row r="102" spans="1:9" x14ac:dyDescent="0.25">
      <c r="A102" s="59">
        <v>31</v>
      </c>
      <c r="B102" s="19"/>
      <c r="C102" s="14"/>
      <c r="D102" s="61" t="s">
        <v>101</v>
      </c>
      <c r="E102" s="62">
        <f>E104</f>
        <v>8521.58</v>
      </c>
      <c r="F102" s="62">
        <f>F104</f>
        <v>10000</v>
      </c>
      <c r="G102" s="62">
        <f>G104</f>
        <v>6650</v>
      </c>
      <c r="H102" s="62">
        <f>H104</f>
        <v>6650</v>
      </c>
      <c r="I102" s="62">
        <f>I104</f>
        <v>6650</v>
      </c>
    </row>
    <row r="103" spans="1:9" ht="22.5" customHeight="1" x14ac:dyDescent="0.25">
      <c r="A103" s="111">
        <v>3</v>
      </c>
      <c r="B103" s="112"/>
      <c r="C103" s="108"/>
      <c r="D103" s="110" t="s">
        <v>167</v>
      </c>
      <c r="E103" s="62">
        <f>E104</f>
        <v>8521.58</v>
      </c>
      <c r="F103" s="62">
        <f t="shared" ref="F103:H103" si="13">F104</f>
        <v>10000</v>
      </c>
      <c r="G103" s="62">
        <f t="shared" si="13"/>
        <v>6650</v>
      </c>
      <c r="H103" s="62">
        <f t="shared" si="13"/>
        <v>6650</v>
      </c>
      <c r="I103" s="62"/>
    </row>
    <row r="104" spans="1:9" x14ac:dyDescent="0.25">
      <c r="A104" s="59"/>
      <c r="B104" s="19">
        <v>32</v>
      </c>
      <c r="C104" s="14"/>
      <c r="D104" s="61" t="s">
        <v>110</v>
      </c>
      <c r="E104" s="62">
        <f>E105+E106+E107+E108+E109+E110+E112+E113+E115</f>
        <v>8521.58</v>
      </c>
      <c r="F104" s="62">
        <f>F105+F106+F107+F108+F109+F110+F111+F112+F113+F114+F115</f>
        <v>10000</v>
      </c>
      <c r="G104" s="62">
        <f>G105+G106+G107+G109+G110+G111+G112+G113+G114+G115+G108</f>
        <v>6650</v>
      </c>
      <c r="H104" s="62">
        <v>6650</v>
      </c>
      <c r="I104" s="62">
        <v>6650</v>
      </c>
    </row>
    <row r="105" spans="1:9" ht="25.5" customHeight="1" x14ac:dyDescent="0.25">
      <c r="A105" s="59"/>
      <c r="B105" s="19"/>
      <c r="C105" s="14">
        <v>3211</v>
      </c>
      <c r="D105" s="61" t="s">
        <v>126</v>
      </c>
      <c r="E105" s="62">
        <v>798.95</v>
      </c>
      <c r="F105" s="62">
        <v>1600</v>
      </c>
      <c r="G105" s="62">
        <v>600</v>
      </c>
      <c r="H105" s="62"/>
      <c r="I105" s="62"/>
    </row>
    <row r="106" spans="1:9" x14ac:dyDescent="0.25">
      <c r="A106" s="59"/>
      <c r="B106" s="19"/>
      <c r="C106" s="14">
        <v>3221</v>
      </c>
      <c r="D106" s="61" t="s">
        <v>129</v>
      </c>
      <c r="E106" s="62">
        <v>31.45</v>
      </c>
      <c r="F106" s="62">
        <v>0</v>
      </c>
      <c r="G106" s="62">
        <v>0</v>
      </c>
      <c r="H106" s="62"/>
      <c r="I106" s="62"/>
    </row>
    <row r="107" spans="1:9" x14ac:dyDescent="0.25">
      <c r="A107" s="59"/>
      <c r="B107" s="19"/>
      <c r="C107" s="14">
        <v>3223</v>
      </c>
      <c r="D107" s="61" t="s">
        <v>130</v>
      </c>
      <c r="E107" s="62">
        <v>476.27</v>
      </c>
      <c r="F107" s="62">
        <v>800</v>
      </c>
      <c r="G107" s="62">
        <v>200</v>
      </c>
      <c r="H107" s="62"/>
      <c r="I107" s="62"/>
    </row>
    <row r="108" spans="1:9" ht="25.5" customHeight="1" x14ac:dyDescent="0.25">
      <c r="A108" s="59"/>
      <c r="B108" s="19"/>
      <c r="C108" s="14">
        <v>3224</v>
      </c>
      <c r="D108" s="61" t="s">
        <v>131</v>
      </c>
      <c r="E108" s="62">
        <v>415.32</v>
      </c>
      <c r="F108" s="62">
        <v>0</v>
      </c>
      <c r="G108" s="62">
        <v>0</v>
      </c>
      <c r="H108" s="62"/>
      <c r="I108" s="62"/>
    </row>
    <row r="109" spans="1:9" x14ac:dyDescent="0.25">
      <c r="A109" s="59"/>
      <c r="B109" s="19"/>
      <c r="C109" s="14">
        <v>3234</v>
      </c>
      <c r="D109" s="61" t="s">
        <v>135</v>
      </c>
      <c r="E109" s="62">
        <v>201.8</v>
      </c>
      <c r="F109" s="62">
        <v>600</v>
      </c>
      <c r="G109" s="62">
        <v>100</v>
      </c>
      <c r="H109" s="62"/>
      <c r="I109" s="62"/>
    </row>
    <row r="110" spans="1:9" x14ac:dyDescent="0.25">
      <c r="A110" s="59"/>
      <c r="B110" s="19"/>
      <c r="C110" s="14">
        <v>3235</v>
      </c>
      <c r="D110" s="61" t="s">
        <v>136</v>
      </c>
      <c r="E110" s="62">
        <v>1099.74</v>
      </c>
      <c r="F110" s="62">
        <v>0</v>
      </c>
      <c r="G110" s="62">
        <v>0</v>
      </c>
      <c r="H110" s="62"/>
      <c r="I110" s="62"/>
    </row>
    <row r="111" spans="1:9" x14ac:dyDescent="0.25">
      <c r="A111" s="59"/>
      <c r="B111" s="19"/>
      <c r="C111" s="14">
        <v>3237</v>
      </c>
      <c r="D111" s="61" t="s">
        <v>138</v>
      </c>
      <c r="E111" s="62">
        <v>0</v>
      </c>
      <c r="F111" s="62">
        <v>1000</v>
      </c>
      <c r="G111" s="62">
        <v>1000</v>
      </c>
      <c r="H111" s="62"/>
      <c r="I111" s="62"/>
    </row>
    <row r="112" spans="1:9" x14ac:dyDescent="0.25">
      <c r="A112" s="59"/>
      <c r="B112" s="19"/>
      <c r="C112" s="14">
        <v>3239</v>
      </c>
      <c r="D112" s="61" t="s">
        <v>140</v>
      </c>
      <c r="E112" s="62">
        <v>2858.75</v>
      </c>
      <c r="F112" s="62">
        <v>2000</v>
      </c>
      <c r="G112" s="62">
        <v>2000</v>
      </c>
      <c r="H112" s="62"/>
      <c r="I112" s="62"/>
    </row>
    <row r="113" spans="1:9" ht="15" customHeight="1" x14ac:dyDescent="0.25">
      <c r="A113" s="59"/>
      <c r="B113" s="19"/>
      <c r="C113" s="14">
        <v>3241</v>
      </c>
      <c r="D113" s="61" t="s">
        <v>152</v>
      </c>
      <c r="E113" s="62">
        <v>1275</v>
      </c>
      <c r="F113" s="62">
        <v>2000</v>
      </c>
      <c r="G113" s="62">
        <v>750</v>
      </c>
      <c r="H113" s="62"/>
      <c r="I113" s="62"/>
    </row>
    <row r="114" spans="1:9" ht="15" customHeight="1" x14ac:dyDescent="0.25">
      <c r="A114" s="59"/>
      <c r="B114" s="19"/>
      <c r="C114" s="14">
        <v>3292</v>
      </c>
      <c r="D114" s="61" t="s">
        <v>141</v>
      </c>
      <c r="E114" s="62">
        <v>0</v>
      </c>
      <c r="F114" s="62">
        <v>500</v>
      </c>
      <c r="G114" s="62">
        <v>0</v>
      </c>
      <c r="H114" s="62"/>
      <c r="I114" s="62"/>
    </row>
    <row r="115" spans="1:9" ht="15" customHeight="1" x14ac:dyDescent="0.25">
      <c r="A115" s="59"/>
      <c r="B115" s="19"/>
      <c r="C115" s="14">
        <v>3293</v>
      </c>
      <c r="D115" s="61" t="s">
        <v>142</v>
      </c>
      <c r="E115" s="62">
        <v>1364.3</v>
      </c>
      <c r="F115" s="62">
        <v>1500</v>
      </c>
      <c r="G115" s="62">
        <v>2000</v>
      </c>
      <c r="H115" s="62"/>
      <c r="I115" s="62"/>
    </row>
    <row r="116" spans="1:9" ht="15" customHeight="1" x14ac:dyDescent="0.25">
      <c r="A116" s="59">
        <v>44</v>
      </c>
      <c r="B116" s="19"/>
      <c r="C116" s="14"/>
      <c r="D116" s="61" t="s">
        <v>102</v>
      </c>
      <c r="E116" s="62">
        <f>E118</f>
        <v>1346.51</v>
      </c>
      <c r="F116" s="62">
        <f>F118</f>
        <v>10553</v>
      </c>
      <c r="G116" s="62">
        <f>G118</f>
        <v>10000</v>
      </c>
      <c r="H116" s="62">
        <f>H118</f>
        <v>10000</v>
      </c>
      <c r="I116" s="62">
        <f>I118</f>
        <v>10000</v>
      </c>
    </row>
    <row r="117" spans="1:9" ht="23.25" customHeight="1" x14ac:dyDescent="0.25">
      <c r="A117" s="111">
        <v>3</v>
      </c>
      <c r="B117" s="112"/>
      <c r="C117" s="108"/>
      <c r="D117" s="110" t="s">
        <v>167</v>
      </c>
      <c r="E117" s="62">
        <f>E118</f>
        <v>1346.51</v>
      </c>
      <c r="F117" s="62">
        <f t="shared" ref="F117:I117" si="14">F118</f>
        <v>10553</v>
      </c>
      <c r="G117" s="62">
        <f t="shared" si="14"/>
        <v>10000</v>
      </c>
      <c r="H117" s="62">
        <f t="shared" si="14"/>
        <v>10000</v>
      </c>
      <c r="I117" s="62">
        <f t="shared" si="14"/>
        <v>10000</v>
      </c>
    </row>
    <row r="118" spans="1:9" x14ac:dyDescent="0.25">
      <c r="A118" s="59"/>
      <c r="B118" s="19">
        <v>32</v>
      </c>
      <c r="C118" s="14"/>
      <c r="D118" s="61" t="s">
        <v>110</v>
      </c>
      <c r="E118" s="62">
        <f>E120+E121+E122</f>
        <v>1346.51</v>
      </c>
      <c r="F118" s="62">
        <f>F119+F120+F121+F122</f>
        <v>10553</v>
      </c>
      <c r="G118" s="62">
        <f>G119+G120+G121+G122</f>
        <v>10000</v>
      </c>
      <c r="H118" s="62">
        <v>10000</v>
      </c>
      <c r="I118" s="62">
        <v>10000</v>
      </c>
    </row>
    <row r="119" spans="1:9" x14ac:dyDescent="0.25">
      <c r="A119" s="59"/>
      <c r="B119" s="19"/>
      <c r="C119" s="14">
        <v>3233</v>
      </c>
      <c r="D119" s="61" t="s">
        <v>134</v>
      </c>
      <c r="E119" s="62">
        <v>0</v>
      </c>
      <c r="F119" s="62">
        <v>1000</v>
      </c>
      <c r="G119" s="62">
        <v>0</v>
      </c>
      <c r="H119" s="62"/>
      <c r="I119" s="62"/>
    </row>
    <row r="120" spans="1:9" x14ac:dyDescent="0.25">
      <c r="A120" s="59"/>
      <c r="B120" s="19"/>
      <c r="C120" s="14">
        <v>3237</v>
      </c>
      <c r="D120" s="61" t="s">
        <v>138</v>
      </c>
      <c r="E120" s="62">
        <v>527.61</v>
      </c>
      <c r="F120" s="62">
        <v>3553</v>
      </c>
      <c r="G120" s="62">
        <v>5000</v>
      </c>
      <c r="H120" s="62"/>
      <c r="I120" s="62"/>
    </row>
    <row r="121" spans="1:9" ht="15" customHeight="1" x14ac:dyDescent="0.25">
      <c r="A121" s="59"/>
      <c r="B121" s="19"/>
      <c r="C121" s="14">
        <v>3239</v>
      </c>
      <c r="D121" s="61" t="s">
        <v>140</v>
      </c>
      <c r="E121" s="62">
        <v>443.9</v>
      </c>
      <c r="F121" s="62">
        <v>6000</v>
      </c>
      <c r="G121" s="62">
        <v>5000</v>
      </c>
      <c r="H121" s="62"/>
      <c r="I121" s="62"/>
    </row>
    <row r="122" spans="1:9" ht="15" customHeight="1" x14ac:dyDescent="0.25">
      <c r="A122" s="59"/>
      <c r="B122" s="19"/>
      <c r="C122" s="14">
        <v>3295</v>
      </c>
      <c r="D122" s="61" t="s">
        <v>143</v>
      </c>
      <c r="E122" s="62">
        <v>375</v>
      </c>
      <c r="F122" s="62">
        <v>0</v>
      </c>
      <c r="G122" s="62">
        <v>0</v>
      </c>
      <c r="H122" s="62"/>
      <c r="I122" s="62"/>
    </row>
    <row r="123" spans="1:9" ht="15" customHeight="1" x14ac:dyDescent="0.25">
      <c r="A123" s="59">
        <v>51</v>
      </c>
      <c r="B123" s="19"/>
      <c r="C123" s="14"/>
      <c r="D123" s="61" t="s">
        <v>103</v>
      </c>
      <c r="E123" s="62">
        <f>E125</f>
        <v>13537.72</v>
      </c>
      <c r="F123" s="62">
        <f>F125</f>
        <v>17062</v>
      </c>
      <c r="G123" s="62">
        <f>G125</f>
        <v>33760</v>
      </c>
      <c r="H123" s="62">
        <f>H125</f>
        <v>33760</v>
      </c>
      <c r="I123" s="62">
        <f>I125</f>
        <v>33760</v>
      </c>
    </row>
    <row r="124" spans="1:9" ht="22.5" customHeight="1" x14ac:dyDescent="0.25">
      <c r="A124" s="111">
        <v>3</v>
      </c>
      <c r="B124" s="112"/>
      <c r="C124" s="108"/>
      <c r="D124" s="110" t="s">
        <v>167</v>
      </c>
      <c r="E124" s="62">
        <f>E125</f>
        <v>13537.72</v>
      </c>
      <c r="F124" s="62">
        <f t="shared" ref="F124:I124" si="15">F125</f>
        <v>17062</v>
      </c>
      <c r="G124" s="62">
        <f t="shared" si="15"/>
        <v>33760</v>
      </c>
      <c r="H124" s="62">
        <f t="shared" si="15"/>
        <v>33760</v>
      </c>
      <c r="I124" s="62">
        <f t="shared" si="15"/>
        <v>33760</v>
      </c>
    </row>
    <row r="125" spans="1:9" x14ac:dyDescent="0.25">
      <c r="A125" s="59"/>
      <c r="B125" s="19">
        <v>32</v>
      </c>
      <c r="C125" s="14"/>
      <c r="D125" s="61" t="s">
        <v>110</v>
      </c>
      <c r="E125" s="62">
        <f>E126+E127+E128+E129+E130+E131+E132+E133</f>
        <v>13537.72</v>
      </c>
      <c r="F125" s="62">
        <f>F126+F127+F128+F129+F130+F131+F132+F133</f>
        <v>17062</v>
      </c>
      <c r="G125" s="62">
        <f>G126+G127+G128+G129+G130+G131+G132+G133</f>
        <v>33760</v>
      </c>
      <c r="H125" s="62">
        <v>33760</v>
      </c>
      <c r="I125" s="62">
        <v>33760</v>
      </c>
    </row>
    <row r="126" spans="1:9" x14ac:dyDescent="0.25">
      <c r="A126" s="59"/>
      <c r="B126" s="19"/>
      <c r="C126" s="14">
        <v>3211</v>
      </c>
      <c r="D126" s="61" t="s">
        <v>126</v>
      </c>
      <c r="E126" s="62">
        <v>1402.7</v>
      </c>
      <c r="F126" s="62">
        <v>0</v>
      </c>
      <c r="G126" s="62">
        <v>0</v>
      </c>
      <c r="H126" s="62"/>
      <c r="I126" s="62"/>
    </row>
    <row r="127" spans="1:9" ht="15" customHeight="1" x14ac:dyDescent="0.25">
      <c r="A127" s="59"/>
      <c r="B127" s="19"/>
      <c r="C127" s="14">
        <v>3223</v>
      </c>
      <c r="D127" s="61" t="s">
        <v>130</v>
      </c>
      <c r="E127" s="62">
        <v>101.12</v>
      </c>
      <c r="F127" s="62">
        <v>0</v>
      </c>
      <c r="G127" s="62">
        <v>0</v>
      </c>
      <c r="H127" s="62"/>
      <c r="I127" s="62"/>
    </row>
    <row r="128" spans="1:9" x14ac:dyDescent="0.25">
      <c r="A128" s="59"/>
      <c r="B128" s="19"/>
      <c r="C128" s="14">
        <v>3234</v>
      </c>
      <c r="D128" s="61" t="s">
        <v>135</v>
      </c>
      <c r="E128" s="62">
        <v>21</v>
      </c>
      <c r="F128" s="62">
        <v>0</v>
      </c>
      <c r="G128" s="62">
        <v>0</v>
      </c>
      <c r="H128" s="62"/>
      <c r="I128" s="62"/>
    </row>
    <row r="129" spans="1:9" x14ac:dyDescent="0.25">
      <c r="A129" s="59"/>
      <c r="B129" s="19"/>
      <c r="C129" s="14">
        <v>3237</v>
      </c>
      <c r="D129" s="61" t="s">
        <v>138</v>
      </c>
      <c r="E129" s="62">
        <v>4957.7299999999996</v>
      </c>
      <c r="F129" s="62">
        <v>7024</v>
      </c>
      <c r="G129" s="62">
        <v>19760</v>
      </c>
      <c r="H129" s="62"/>
      <c r="I129" s="62"/>
    </row>
    <row r="130" spans="1:9" x14ac:dyDescent="0.25">
      <c r="A130" s="59"/>
      <c r="B130" s="19"/>
      <c r="C130" s="14">
        <v>3239</v>
      </c>
      <c r="D130" s="61" t="s">
        <v>140</v>
      </c>
      <c r="E130" s="62">
        <v>6228.83</v>
      </c>
      <c r="F130" s="62">
        <v>9500</v>
      </c>
      <c r="G130" s="62">
        <v>2000</v>
      </c>
      <c r="H130" s="62"/>
      <c r="I130" s="62"/>
    </row>
    <row r="131" spans="1:9" ht="15" customHeight="1" x14ac:dyDescent="0.25">
      <c r="A131" s="59"/>
      <c r="B131" s="19"/>
      <c r="C131" s="14">
        <v>3241</v>
      </c>
      <c r="D131" s="61" t="s">
        <v>152</v>
      </c>
      <c r="E131" s="62">
        <v>758.49</v>
      </c>
      <c r="F131" s="62">
        <v>200</v>
      </c>
      <c r="G131" s="62">
        <v>12000</v>
      </c>
      <c r="H131" s="62"/>
      <c r="I131" s="62"/>
    </row>
    <row r="132" spans="1:9" ht="15" customHeight="1" x14ac:dyDescent="0.25">
      <c r="A132" s="59"/>
      <c r="B132" s="19"/>
      <c r="C132" s="14">
        <v>3292</v>
      </c>
      <c r="D132" s="61" t="s">
        <v>141</v>
      </c>
      <c r="E132" s="62">
        <v>59.85</v>
      </c>
      <c r="F132" s="62">
        <v>238</v>
      </c>
      <c r="G132" s="62">
        <v>0</v>
      </c>
      <c r="H132" s="62"/>
      <c r="I132" s="62"/>
    </row>
    <row r="133" spans="1:9" x14ac:dyDescent="0.25">
      <c r="A133" s="59"/>
      <c r="B133" s="19"/>
      <c r="C133" s="14">
        <v>3295</v>
      </c>
      <c r="D133" s="61" t="s">
        <v>143</v>
      </c>
      <c r="E133" s="62">
        <v>8</v>
      </c>
      <c r="F133" s="62">
        <v>100</v>
      </c>
      <c r="G133" s="62">
        <v>0</v>
      </c>
      <c r="H133" s="62"/>
      <c r="I133" s="62"/>
    </row>
    <row r="134" spans="1:9" ht="25.5" customHeight="1" x14ac:dyDescent="0.25">
      <c r="A134" s="180" t="s">
        <v>183</v>
      </c>
      <c r="B134" s="181"/>
      <c r="C134" s="182"/>
      <c r="D134" s="42" t="s">
        <v>117</v>
      </c>
      <c r="E134" s="54">
        <f>E135+E143+E149+E157+E166</f>
        <v>44515.270000000004</v>
      </c>
      <c r="F134" s="54">
        <f>F135+F143+F149+F157+F166</f>
        <v>64784</v>
      </c>
      <c r="G134" s="54">
        <f>G135+G143+G149+G157+G166</f>
        <v>83654</v>
      </c>
      <c r="H134" s="54">
        <f>H135+H143+H149+H157+H166+H177</f>
        <v>95911</v>
      </c>
      <c r="I134" s="54">
        <f>I135+I143+I149+I157+I166+I177</f>
        <v>95911</v>
      </c>
    </row>
    <row r="135" spans="1:9" ht="25.5" customHeight="1" x14ac:dyDescent="0.25">
      <c r="A135" s="183">
        <v>11</v>
      </c>
      <c r="B135" s="184"/>
      <c r="C135" s="185"/>
      <c r="D135" s="14" t="s">
        <v>100</v>
      </c>
      <c r="E135" s="58">
        <f>E137</f>
        <v>2419.34</v>
      </c>
      <c r="F135" s="58">
        <f>F137</f>
        <v>0</v>
      </c>
      <c r="G135" s="58">
        <f>G137</f>
        <v>7743</v>
      </c>
      <c r="H135" s="58">
        <f>H137</f>
        <v>20000</v>
      </c>
      <c r="I135" s="58">
        <f>I137</f>
        <v>20000</v>
      </c>
    </row>
    <row r="136" spans="1:9" ht="25.5" customHeight="1" x14ac:dyDescent="0.25">
      <c r="A136" s="111">
        <v>3</v>
      </c>
      <c r="B136" s="112"/>
      <c r="C136" s="108"/>
      <c r="D136" s="110" t="s">
        <v>167</v>
      </c>
      <c r="E136" s="58">
        <f>E137</f>
        <v>2419.34</v>
      </c>
      <c r="F136" s="58">
        <f t="shared" ref="F136:I136" si="16">F137</f>
        <v>0</v>
      </c>
      <c r="G136" s="58">
        <f t="shared" si="16"/>
        <v>7743</v>
      </c>
      <c r="H136" s="58">
        <f t="shared" si="16"/>
        <v>20000</v>
      </c>
      <c r="I136" s="58">
        <f t="shared" si="16"/>
        <v>20000</v>
      </c>
    </row>
    <row r="137" spans="1:9" ht="17.25" customHeight="1" x14ac:dyDescent="0.25">
      <c r="A137" s="59"/>
      <c r="B137" s="19">
        <v>32</v>
      </c>
      <c r="C137" s="14"/>
      <c r="D137" s="61" t="s">
        <v>110</v>
      </c>
      <c r="E137" s="62">
        <f>E138+E141+E142</f>
        <v>2419.34</v>
      </c>
      <c r="F137" s="62">
        <f>F138+F141+F142</f>
        <v>0</v>
      </c>
      <c r="G137" s="62">
        <f>G138+G139+G140+G141+G142</f>
        <v>7743</v>
      </c>
      <c r="H137" s="62">
        <v>20000</v>
      </c>
      <c r="I137" s="62">
        <v>20000</v>
      </c>
    </row>
    <row r="138" spans="1:9" ht="25.5" customHeight="1" x14ac:dyDescent="0.25">
      <c r="A138" s="59"/>
      <c r="B138" s="19"/>
      <c r="C138" s="14">
        <v>3212</v>
      </c>
      <c r="D138" s="61" t="s">
        <v>127</v>
      </c>
      <c r="E138" s="62">
        <v>743.27</v>
      </c>
      <c r="F138" s="62">
        <v>0</v>
      </c>
      <c r="G138" s="62">
        <v>2000</v>
      </c>
      <c r="H138" s="62"/>
      <c r="I138" s="62"/>
    </row>
    <row r="139" spans="1:9" x14ac:dyDescent="0.25">
      <c r="A139" s="81"/>
      <c r="B139" s="82"/>
      <c r="C139" s="83">
        <v>3225</v>
      </c>
      <c r="D139" s="61" t="s">
        <v>171</v>
      </c>
      <c r="E139" s="62">
        <v>0</v>
      </c>
      <c r="F139" s="62">
        <v>0</v>
      </c>
      <c r="G139" s="62">
        <v>600</v>
      </c>
      <c r="H139" s="62"/>
      <c r="I139" s="62"/>
    </row>
    <row r="140" spans="1:9" x14ac:dyDescent="0.25">
      <c r="A140" s="81"/>
      <c r="B140" s="82"/>
      <c r="C140" s="83">
        <v>3232</v>
      </c>
      <c r="D140" s="61" t="s">
        <v>133</v>
      </c>
      <c r="E140" s="62">
        <v>0</v>
      </c>
      <c r="F140" s="62">
        <v>0</v>
      </c>
      <c r="G140" s="62">
        <v>3000</v>
      </c>
      <c r="H140" s="62"/>
      <c r="I140" s="62"/>
    </row>
    <row r="141" spans="1:9" ht="15" customHeight="1" x14ac:dyDescent="0.25">
      <c r="A141" s="59"/>
      <c r="B141" s="19"/>
      <c r="C141" s="14">
        <v>3237</v>
      </c>
      <c r="D141" s="61" t="s">
        <v>138</v>
      </c>
      <c r="E141" s="62">
        <v>1154.9100000000001</v>
      </c>
      <c r="F141" s="62">
        <v>0</v>
      </c>
      <c r="G141" s="62">
        <v>723</v>
      </c>
      <c r="H141" s="62"/>
      <c r="I141" s="62"/>
    </row>
    <row r="142" spans="1:9" ht="15" customHeight="1" x14ac:dyDescent="0.25">
      <c r="A142" s="59"/>
      <c r="B142" s="19"/>
      <c r="C142" s="14">
        <v>3241</v>
      </c>
      <c r="D142" s="61" t="s">
        <v>152</v>
      </c>
      <c r="E142" s="62">
        <v>521.16</v>
      </c>
      <c r="F142" s="62">
        <v>0</v>
      </c>
      <c r="G142" s="62">
        <v>1420</v>
      </c>
      <c r="H142" s="62"/>
      <c r="I142" s="62"/>
    </row>
    <row r="143" spans="1:9" ht="15" customHeight="1" x14ac:dyDescent="0.25">
      <c r="A143" s="59">
        <v>31</v>
      </c>
      <c r="B143" s="19"/>
      <c r="C143" s="14"/>
      <c r="D143" s="61" t="s">
        <v>101</v>
      </c>
      <c r="E143" s="62">
        <f>E145</f>
        <v>4341.7299999999996</v>
      </c>
      <c r="F143" s="62">
        <f>F145</f>
        <v>6984</v>
      </c>
      <c r="G143" s="62">
        <f>G145</f>
        <v>6500</v>
      </c>
      <c r="H143" s="62">
        <f>H145</f>
        <v>6500</v>
      </c>
      <c r="I143" s="62">
        <f>I145</f>
        <v>6500</v>
      </c>
    </row>
    <row r="144" spans="1:9" ht="23.25" customHeight="1" x14ac:dyDescent="0.25">
      <c r="A144" s="111">
        <v>3</v>
      </c>
      <c r="B144" s="112"/>
      <c r="C144" s="108"/>
      <c r="D144" s="110" t="s">
        <v>167</v>
      </c>
      <c r="E144" s="62">
        <f>E145</f>
        <v>4341.7299999999996</v>
      </c>
      <c r="F144" s="62">
        <f t="shared" ref="F144:I144" si="17">F145</f>
        <v>6984</v>
      </c>
      <c r="G144" s="62">
        <f t="shared" si="17"/>
        <v>6500</v>
      </c>
      <c r="H144" s="62">
        <f t="shared" si="17"/>
        <v>6500</v>
      </c>
      <c r="I144" s="62">
        <f t="shared" si="17"/>
        <v>6500</v>
      </c>
    </row>
    <row r="145" spans="1:9" x14ac:dyDescent="0.25">
      <c r="A145" s="59"/>
      <c r="B145" s="19">
        <v>32</v>
      </c>
      <c r="C145" s="14"/>
      <c r="D145" s="61" t="s">
        <v>110</v>
      </c>
      <c r="E145" s="62">
        <f>E146+E147</f>
        <v>4341.7299999999996</v>
      </c>
      <c r="F145" s="62">
        <f>F146+F147+F148</f>
        <v>6984</v>
      </c>
      <c r="G145" s="62">
        <f>G146+G147+G148</f>
        <v>6500</v>
      </c>
      <c r="H145" s="62">
        <v>6500</v>
      </c>
      <c r="I145" s="62">
        <v>6500</v>
      </c>
    </row>
    <row r="146" spans="1:9" ht="25.5" customHeight="1" x14ac:dyDescent="0.25">
      <c r="A146" s="59"/>
      <c r="B146" s="19"/>
      <c r="C146" s="14">
        <v>3212</v>
      </c>
      <c r="D146" s="61" t="s">
        <v>127</v>
      </c>
      <c r="E146" s="62">
        <v>1008.52</v>
      </c>
      <c r="F146" s="62">
        <v>1484</v>
      </c>
      <c r="G146" s="62">
        <v>500</v>
      </c>
      <c r="H146" s="62"/>
      <c r="I146" s="62"/>
    </row>
    <row r="147" spans="1:9" x14ac:dyDescent="0.25">
      <c r="A147" s="59"/>
      <c r="B147" s="19"/>
      <c r="C147" s="14">
        <v>3237</v>
      </c>
      <c r="D147" s="61" t="s">
        <v>138</v>
      </c>
      <c r="E147" s="62">
        <v>3333.21</v>
      </c>
      <c r="F147" s="62">
        <v>2000</v>
      </c>
      <c r="G147" s="62">
        <v>4000</v>
      </c>
      <c r="H147" s="62"/>
      <c r="I147" s="62"/>
    </row>
    <row r="148" spans="1:9" ht="15" customHeight="1" x14ac:dyDescent="0.25">
      <c r="A148" s="59"/>
      <c r="B148" s="19"/>
      <c r="C148" s="14">
        <v>3241</v>
      </c>
      <c r="D148" s="61" t="s">
        <v>152</v>
      </c>
      <c r="E148" s="62">
        <v>0</v>
      </c>
      <c r="F148" s="62">
        <v>3500</v>
      </c>
      <c r="G148" s="62">
        <v>2000</v>
      </c>
      <c r="H148" s="62"/>
      <c r="I148" s="62"/>
    </row>
    <row r="149" spans="1:9" ht="25.5" customHeight="1" x14ac:dyDescent="0.25">
      <c r="A149" s="59">
        <v>51</v>
      </c>
      <c r="B149" s="19"/>
      <c r="C149" s="14"/>
      <c r="D149" s="61" t="s">
        <v>103</v>
      </c>
      <c r="E149" s="62">
        <f>E151</f>
        <v>20472.52</v>
      </c>
      <c r="F149" s="62">
        <f>F151</f>
        <v>34000</v>
      </c>
      <c r="G149" s="62">
        <f>G151</f>
        <v>46411</v>
      </c>
      <c r="H149" s="62">
        <f>H151</f>
        <v>46411</v>
      </c>
      <c r="I149" s="62">
        <f>I151</f>
        <v>46411</v>
      </c>
    </row>
    <row r="150" spans="1:9" ht="25.5" customHeight="1" x14ac:dyDescent="0.25">
      <c r="A150" s="111">
        <v>3</v>
      </c>
      <c r="B150" s="112"/>
      <c r="C150" s="108"/>
      <c r="D150" s="110" t="s">
        <v>167</v>
      </c>
      <c r="E150" s="62">
        <f>E151</f>
        <v>20472.52</v>
      </c>
      <c r="F150" s="62">
        <f t="shared" ref="F150:I150" si="18">F151</f>
        <v>34000</v>
      </c>
      <c r="G150" s="62">
        <f t="shared" si="18"/>
        <v>46411</v>
      </c>
      <c r="H150" s="62">
        <f t="shared" si="18"/>
        <v>46411</v>
      </c>
      <c r="I150" s="62">
        <f t="shared" si="18"/>
        <v>46411</v>
      </c>
    </row>
    <row r="151" spans="1:9" x14ac:dyDescent="0.25">
      <c r="A151" s="59"/>
      <c r="B151" s="19">
        <v>32</v>
      </c>
      <c r="C151" s="14"/>
      <c r="D151" s="61" t="s">
        <v>110</v>
      </c>
      <c r="E151" s="62">
        <f>E153+E154+E155+E156</f>
        <v>20472.52</v>
      </c>
      <c r="F151" s="62">
        <f>F152+F153+F154+F155+F156</f>
        <v>34000</v>
      </c>
      <c r="G151" s="62">
        <f>G152+G153+G154+G155+G156</f>
        <v>46411</v>
      </c>
      <c r="H151" s="62">
        <v>46411</v>
      </c>
      <c r="I151" s="62">
        <v>46411</v>
      </c>
    </row>
    <row r="152" spans="1:9" ht="25.5" x14ac:dyDescent="0.25">
      <c r="A152" s="59"/>
      <c r="B152" s="19"/>
      <c r="C152" s="14">
        <v>3212</v>
      </c>
      <c r="D152" s="61" t="s">
        <v>127</v>
      </c>
      <c r="E152" s="62">
        <v>0</v>
      </c>
      <c r="F152" s="62">
        <v>2000</v>
      </c>
      <c r="G152" s="62">
        <v>2140</v>
      </c>
      <c r="H152" s="62"/>
      <c r="I152" s="62"/>
    </row>
    <row r="153" spans="1:9" ht="15" customHeight="1" x14ac:dyDescent="0.25">
      <c r="A153" s="59"/>
      <c r="B153" s="19"/>
      <c r="C153" s="14">
        <v>3232</v>
      </c>
      <c r="D153" s="61" t="s">
        <v>133</v>
      </c>
      <c r="E153" s="62">
        <v>6581.68</v>
      </c>
      <c r="F153" s="62">
        <v>16000</v>
      </c>
      <c r="G153" s="62">
        <v>16500</v>
      </c>
      <c r="H153" s="62"/>
      <c r="I153" s="62"/>
    </row>
    <row r="154" spans="1:9" x14ac:dyDescent="0.25">
      <c r="A154" s="59"/>
      <c r="B154" s="19"/>
      <c r="C154" s="14">
        <v>3235</v>
      </c>
      <c r="D154" s="61" t="s">
        <v>136</v>
      </c>
      <c r="E154" s="62">
        <v>266</v>
      </c>
      <c r="F154" s="62">
        <v>1000</v>
      </c>
      <c r="G154" s="62">
        <v>0</v>
      </c>
      <c r="H154" s="62"/>
      <c r="I154" s="62"/>
    </row>
    <row r="155" spans="1:9" x14ac:dyDescent="0.25">
      <c r="A155" s="59"/>
      <c r="B155" s="19"/>
      <c r="C155" s="14">
        <v>3237</v>
      </c>
      <c r="D155" s="61" t="s">
        <v>138</v>
      </c>
      <c r="E155" s="62">
        <v>11634</v>
      </c>
      <c r="F155" s="62">
        <v>13000</v>
      </c>
      <c r="G155" s="62">
        <v>20771</v>
      </c>
      <c r="H155" s="62"/>
      <c r="I155" s="62"/>
    </row>
    <row r="156" spans="1:9" x14ac:dyDescent="0.25">
      <c r="A156" s="59"/>
      <c r="B156" s="19"/>
      <c r="C156" s="14">
        <v>3241</v>
      </c>
      <c r="D156" s="61" t="s">
        <v>152</v>
      </c>
      <c r="E156" s="62">
        <v>1990.84</v>
      </c>
      <c r="F156" s="62">
        <v>2000</v>
      </c>
      <c r="G156" s="62">
        <v>7000</v>
      </c>
      <c r="H156" s="62"/>
      <c r="I156" s="62"/>
    </row>
    <row r="157" spans="1:9" x14ac:dyDescent="0.25">
      <c r="A157" s="59">
        <v>52</v>
      </c>
      <c r="B157" s="19"/>
      <c r="C157" s="14"/>
      <c r="D157" s="61" t="s">
        <v>104</v>
      </c>
      <c r="E157" s="62">
        <f>E159</f>
        <v>3981.6800000000003</v>
      </c>
      <c r="F157" s="62">
        <f>F159</f>
        <v>3800</v>
      </c>
      <c r="G157" s="62">
        <f>G159</f>
        <v>3000</v>
      </c>
      <c r="H157" s="62">
        <f>H159</f>
        <v>3000</v>
      </c>
      <c r="I157" s="62">
        <f>I159</f>
        <v>3000</v>
      </c>
    </row>
    <row r="158" spans="1:9" ht="21" customHeight="1" x14ac:dyDescent="0.25">
      <c r="A158" s="111">
        <v>3</v>
      </c>
      <c r="B158" s="112"/>
      <c r="C158" s="108"/>
      <c r="D158" s="110" t="s">
        <v>167</v>
      </c>
      <c r="E158" s="62">
        <f>E159</f>
        <v>3981.6800000000003</v>
      </c>
      <c r="F158" s="62">
        <f t="shared" ref="F158:I158" si="19">F159</f>
        <v>3800</v>
      </c>
      <c r="G158" s="62">
        <f t="shared" si="19"/>
        <v>3000</v>
      </c>
      <c r="H158" s="62">
        <f t="shared" si="19"/>
        <v>3000</v>
      </c>
      <c r="I158" s="62">
        <f t="shared" si="19"/>
        <v>3000</v>
      </c>
    </row>
    <row r="159" spans="1:9" x14ac:dyDescent="0.25">
      <c r="A159" s="59"/>
      <c r="B159" s="19">
        <v>32</v>
      </c>
      <c r="C159" s="14"/>
      <c r="D159" s="61" t="s">
        <v>110</v>
      </c>
      <c r="E159" s="62">
        <f>E161+E162+E164</f>
        <v>3981.6800000000003</v>
      </c>
      <c r="F159" s="62">
        <f>F160+F161+F162+F164+F165</f>
        <v>3800</v>
      </c>
      <c r="G159" s="62">
        <f>G160+G161+G162+G163+G164+G165</f>
        <v>3000</v>
      </c>
      <c r="H159" s="62">
        <v>3000</v>
      </c>
      <c r="I159" s="62">
        <v>3000</v>
      </c>
    </row>
    <row r="160" spans="1:9" ht="25.5" x14ac:dyDescent="0.25">
      <c r="A160" s="59"/>
      <c r="B160" s="19"/>
      <c r="C160" s="14">
        <v>3212</v>
      </c>
      <c r="D160" s="61" t="s">
        <v>127</v>
      </c>
      <c r="E160" s="62">
        <v>0</v>
      </c>
      <c r="F160" s="62">
        <v>272</v>
      </c>
      <c r="G160" s="62">
        <v>0</v>
      </c>
      <c r="H160" s="62"/>
      <c r="I160" s="62"/>
    </row>
    <row r="161" spans="1:9" ht="25.5" x14ac:dyDescent="0.25">
      <c r="A161" s="59"/>
      <c r="B161" s="19"/>
      <c r="C161" s="14">
        <v>3224</v>
      </c>
      <c r="D161" s="61" t="s">
        <v>131</v>
      </c>
      <c r="E161" s="62">
        <v>1018.49</v>
      </c>
      <c r="F161" s="62">
        <v>260</v>
      </c>
      <c r="G161" s="62">
        <v>0</v>
      </c>
      <c r="H161" s="62"/>
      <c r="I161" s="62"/>
    </row>
    <row r="162" spans="1:9" ht="15" customHeight="1" x14ac:dyDescent="0.25">
      <c r="A162" s="59"/>
      <c r="B162" s="19"/>
      <c r="C162" s="14">
        <v>3232</v>
      </c>
      <c r="D162" s="61" t="s">
        <v>133</v>
      </c>
      <c r="E162" s="62">
        <v>29.5</v>
      </c>
      <c r="F162" s="62">
        <v>1400</v>
      </c>
      <c r="G162" s="62">
        <v>0</v>
      </c>
      <c r="H162" s="62"/>
      <c r="I162" s="62"/>
    </row>
    <row r="163" spans="1:9" ht="15" customHeight="1" x14ac:dyDescent="0.25">
      <c r="A163" s="81"/>
      <c r="B163" s="82"/>
      <c r="C163" s="83">
        <v>3235</v>
      </c>
      <c r="D163" s="61" t="s">
        <v>136</v>
      </c>
      <c r="E163" s="62">
        <v>0</v>
      </c>
      <c r="F163" s="62">
        <v>0</v>
      </c>
      <c r="G163" s="62">
        <v>3000</v>
      </c>
      <c r="H163" s="62"/>
      <c r="I163" s="62"/>
    </row>
    <row r="164" spans="1:9" x14ac:dyDescent="0.25">
      <c r="A164" s="59"/>
      <c r="B164" s="19"/>
      <c r="C164" s="14">
        <v>3237</v>
      </c>
      <c r="D164" s="61" t="s">
        <v>138</v>
      </c>
      <c r="E164" s="62">
        <v>2933.69</v>
      </c>
      <c r="F164" s="62">
        <v>1250</v>
      </c>
      <c r="G164" s="62">
        <v>0</v>
      </c>
      <c r="H164" s="62"/>
      <c r="I164" s="62"/>
    </row>
    <row r="165" spans="1:9" x14ac:dyDescent="0.25">
      <c r="A165" s="59"/>
      <c r="B165" s="19"/>
      <c r="C165" s="14">
        <v>3241</v>
      </c>
      <c r="D165" s="61" t="s">
        <v>152</v>
      </c>
      <c r="E165" s="62">
        <v>0</v>
      </c>
      <c r="F165" s="62">
        <v>618</v>
      </c>
      <c r="G165" s="62">
        <v>0</v>
      </c>
      <c r="H165" s="62"/>
      <c r="I165" s="62"/>
    </row>
    <row r="166" spans="1:9" x14ac:dyDescent="0.25">
      <c r="A166" s="59">
        <v>53</v>
      </c>
      <c r="B166" s="19"/>
      <c r="C166" s="14"/>
      <c r="D166" s="61" t="s">
        <v>105</v>
      </c>
      <c r="E166" s="62">
        <f>E168</f>
        <v>13300</v>
      </c>
      <c r="F166" s="62">
        <f>F168+F177</f>
        <v>20000</v>
      </c>
      <c r="G166" s="62">
        <f>G168</f>
        <v>20000</v>
      </c>
      <c r="H166" s="62">
        <f>H168</f>
        <v>20000</v>
      </c>
      <c r="I166" s="62">
        <f>I168</f>
        <v>20000</v>
      </c>
    </row>
    <row r="167" spans="1:9" ht="22.5" customHeight="1" x14ac:dyDescent="0.25">
      <c r="A167" s="111">
        <v>3</v>
      </c>
      <c r="B167" s="112"/>
      <c r="C167" s="108"/>
      <c r="D167" s="110" t="s">
        <v>167</v>
      </c>
      <c r="E167" s="62">
        <f>E168</f>
        <v>13300</v>
      </c>
      <c r="F167" s="62">
        <f t="shared" ref="F167:I167" si="20">F168</f>
        <v>19700</v>
      </c>
      <c r="G167" s="62">
        <f t="shared" si="20"/>
        <v>20000</v>
      </c>
      <c r="H167" s="62">
        <f t="shared" si="20"/>
        <v>20000</v>
      </c>
      <c r="I167" s="62">
        <f t="shared" si="20"/>
        <v>20000</v>
      </c>
    </row>
    <row r="168" spans="1:9" x14ac:dyDescent="0.25">
      <c r="A168" s="59"/>
      <c r="B168" s="19">
        <v>32</v>
      </c>
      <c r="C168" s="14"/>
      <c r="D168" s="61" t="s">
        <v>110</v>
      </c>
      <c r="E168" s="62">
        <f>E169+E170+E172+E175</f>
        <v>13300</v>
      </c>
      <c r="F168" s="62">
        <f>F169+F170+F172+F174+F175</f>
        <v>19700</v>
      </c>
      <c r="G168" s="62">
        <f>G169+G170+G171+G172+G173+G174+G175</f>
        <v>20000</v>
      </c>
      <c r="H168" s="62">
        <v>20000</v>
      </c>
      <c r="I168" s="62">
        <v>20000</v>
      </c>
    </row>
    <row r="169" spans="1:9" ht="25.5" customHeight="1" x14ac:dyDescent="0.25">
      <c r="A169" s="59"/>
      <c r="B169" s="19"/>
      <c r="C169" s="14">
        <v>3212</v>
      </c>
      <c r="D169" s="61" t="s">
        <v>127</v>
      </c>
      <c r="E169" s="62">
        <v>1845.62</v>
      </c>
      <c r="F169" s="62">
        <v>1700</v>
      </c>
      <c r="G169" s="62">
        <v>2700</v>
      </c>
      <c r="H169" s="62"/>
      <c r="I169" s="62"/>
    </row>
    <row r="170" spans="1:9" ht="25.5" customHeight="1" x14ac:dyDescent="0.25">
      <c r="A170" s="59"/>
      <c r="B170" s="19"/>
      <c r="C170" s="14">
        <v>3224</v>
      </c>
      <c r="D170" s="61" t="s">
        <v>131</v>
      </c>
      <c r="E170" s="62">
        <v>207.06</v>
      </c>
      <c r="F170" s="62">
        <v>500</v>
      </c>
      <c r="G170" s="62">
        <v>0</v>
      </c>
      <c r="H170" s="62"/>
      <c r="I170" s="62"/>
    </row>
    <row r="171" spans="1:9" x14ac:dyDescent="0.25">
      <c r="A171" s="81"/>
      <c r="B171" s="82"/>
      <c r="C171" s="83">
        <v>3225</v>
      </c>
      <c r="D171" s="61" t="s">
        <v>171</v>
      </c>
      <c r="E171" s="62">
        <v>0</v>
      </c>
      <c r="F171" s="62">
        <v>0</v>
      </c>
      <c r="G171" s="62">
        <v>300</v>
      </c>
      <c r="H171" s="62"/>
      <c r="I171" s="62"/>
    </row>
    <row r="172" spans="1:9" x14ac:dyDescent="0.25">
      <c r="A172" s="59"/>
      <c r="B172" s="19"/>
      <c r="C172" s="14">
        <v>3232</v>
      </c>
      <c r="D172" s="61" t="s">
        <v>133</v>
      </c>
      <c r="E172" s="62">
        <v>504.49</v>
      </c>
      <c r="F172" s="62">
        <v>3000</v>
      </c>
      <c r="G172" s="62">
        <v>1100</v>
      </c>
      <c r="H172" s="62"/>
      <c r="I172" s="62"/>
    </row>
    <row r="173" spans="1:9" ht="25.5" customHeight="1" x14ac:dyDescent="0.25">
      <c r="A173" s="81"/>
      <c r="B173" s="82"/>
      <c r="C173" s="83">
        <v>3224</v>
      </c>
      <c r="D173" s="61" t="s">
        <v>131</v>
      </c>
      <c r="E173" s="62">
        <v>0</v>
      </c>
      <c r="F173" s="62">
        <v>0</v>
      </c>
      <c r="G173" s="62">
        <v>300</v>
      </c>
      <c r="H173" s="62"/>
      <c r="I173" s="62"/>
    </row>
    <row r="174" spans="1:9" x14ac:dyDescent="0.25">
      <c r="A174" s="59"/>
      <c r="B174" s="19"/>
      <c r="C174" s="14">
        <v>3235</v>
      </c>
      <c r="D174" s="61" t="s">
        <v>136</v>
      </c>
      <c r="E174" s="62">
        <v>0</v>
      </c>
      <c r="F174" s="62">
        <v>300</v>
      </c>
      <c r="G174" s="62">
        <v>300</v>
      </c>
      <c r="H174" s="62"/>
      <c r="I174" s="62"/>
    </row>
    <row r="175" spans="1:9" x14ac:dyDescent="0.25">
      <c r="A175" s="59"/>
      <c r="B175" s="19"/>
      <c r="C175" s="14">
        <v>3237</v>
      </c>
      <c r="D175" s="61" t="s">
        <v>138</v>
      </c>
      <c r="E175" s="62">
        <v>10742.83</v>
      </c>
      <c r="F175" s="62">
        <v>14200</v>
      </c>
      <c r="G175" s="62">
        <v>15300</v>
      </c>
      <c r="H175" s="62"/>
      <c r="I175" s="62"/>
    </row>
    <row r="176" spans="1:9" ht="25.5" customHeight="1" x14ac:dyDescent="0.25">
      <c r="A176" s="111">
        <v>4</v>
      </c>
      <c r="B176" s="112"/>
      <c r="C176" s="108"/>
      <c r="D176" s="60" t="s">
        <v>168</v>
      </c>
      <c r="E176" s="62">
        <f>E177</f>
        <v>0</v>
      </c>
      <c r="F176" s="62">
        <f t="shared" ref="F176:I176" si="21">F177</f>
        <v>300</v>
      </c>
      <c r="G176" s="62">
        <f t="shared" si="21"/>
        <v>0</v>
      </c>
      <c r="H176" s="62">
        <f t="shared" si="21"/>
        <v>0</v>
      </c>
      <c r="I176" s="62">
        <f t="shared" si="21"/>
        <v>0</v>
      </c>
    </row>
    <row r="177" spans="1:9" ht="15" customHeight="1" x14ac:dyDescent="0.25">
      <c r="A177" s="59"/>
      <c r="B177" s="19">
        <v>42</v>
      </c>
      <c r="C177" s="14"/>
      <c r="D177" s="61" t="s">
        <v>112</v>
      </c>
      <c r="E177" s="62">
        <v>0</v>
      </c>
      <c r="F177" s="62">
        <f>F178</f>
        <v>300</v>
      </c>
      <c r="G177" s="62">
        <f>G178</f>
        <v>0</v>
      </c>
      <c r="H177" s="62">
        <v>0</v>
      </c>
      <c r="I177" s="62">
        <v>0</v>
      </c>
    </row>
    <row r="178" spans="1:9" ht="15" customHeight="1" x14ac:dyDescent="0.25">
      <c r="A178" s="59"/>
      <c r="B178" s="19"/>
      <c r="C178" s="14">
        <v>4221</v>
      </c>
      <c r="D178" s="60" t="s">
        <v>118</v>
      </c>
      <c r="E178" s="62">
        <v>0</v>
      </c>
      <c r="F178" s="62">
        <v>300</v>
      </c>
      <c r="G178" s="62">
        <v>0</v>
      </c>
      <c r="H178" s="62"/>
      <c r="I178" s="62"/>
    </row>
    <row r="179" spans="1:9" ht="15" customHeight="1" x14ac:dyDescent="0.25">
      <c r="A179" s="180" t="s">
        <v>184</v>
      </c>
      <c r="B179" s="181"/>
      <c r="C179" s="182"/>
      <c r="D179" s="42" t="s">
        <v>119</v>
      </c>
      <c r="E179" s="54">
        <f>E180+E185+E195</f>
        <v>8049.48</v>
      </c>
      <c r="F179" s="54">
        <f>F180+F187+F190+F195</f>
        <v>11713</v>
      </c>
      <c r="G179" s="54">
        <f>G180+G185+G190+G195</f>
        <v>23100</v>
      </c>
      <c r="H179" s="54">
        <f>H180+H185+H190+H195+H200+H206</f>
        <v>26825</v>
      </c>
      <c r="I179" s="54">
        <f>I180+I185+I190+I195+I200+I206</f>
        <v>39675</v>
      </c>
    </row>
    <row r="180" spans="1:9" ht="25.5" customHeight="1" x14ac:dyDescent="0.25">
      <c r="A180" s="183">
        <v>11</v>
      </c>
      <c r="B180" s="184"/>
      <c r="C180" s="185"/>
      <c r="D180" s="14" t="s">
        <v>100</v>
      </c>
      <c r="E180" s="58">
        <f>E182</f>
        <v>2256</v>
      </c>
      <c r="F180" s="58">
        <f>F182</f>
        <v>3713</v>
      </c>
      <c r="G180" s="58">
        <f>G182</f>
        <v>2600</v>
      </c>
      <c r="H180" s="58">
        <f>H182</f>
        <v>6325</v>
      </c>
      <c r="I180" s="58">
        <f>I182</f>
        <v>6325</v>
      </c>
    </row>
    <row r="181" spans="1:9" ht="25.5" customHeight="1" x14ac:dyDescent="0.25">
      <c r="A181" s="111">
        <v>3</v>
      </c>
      <c r="B181" s="112"/>
      <c r="C181" s="108"/>
      <c r="D181" s="110" t="s">
        <v>167</v>
      </c>
      <c r="E181" s="58">
        <f>E182</f>
        <v>2256</v>
      </c>
      <c r="F181" s="58">
        <f t="shared" ref="F181:I181" si="22">F182</f>
        <v>3713</v>
      </c>
      <c r="G181" s="58">
        <f t="shared" si="22"/>
        <v>2600</v>
      </c>
      <c r="H181" s="58">
        <f t="shared" si="22"/>
        <v>6325</v>
      </c>
      <c r="I181" s="58">
        <f t="shared" si="22"/>
        <v>6325</v>
      </c>
    </row>
    <row r="182" spans="1:9" ht="15" customHeight="1" x14ac:dyDescent="0.25">
      <c r="A182" s="59"/>
      <c r="B182" s="19">
        <v>32</v>
      </c>
      <c r="C182" s="14"/>
      <c r="D182" s="61" t="s">
        <v>110</v>
      </c>
      <c r="E182" s="62">
        <f>E183+E184</f>
        <v>2256</v>
      </c>
      <c r="F182" s="62">
        <f>F183+F184</f>
        <v>3713</v>
      </c>
      <c r="G182" s="62">
        <f>G183+G184</f>
        <v>2600</v>
      </c>
      <c r="H182" s="62">
        <v>6325</v>
      </c>
      <c r="I182" s="62">
        <v>6325</v>
      </c>
    </row>
    <row r="183" spans="1:9" x14ac:dyDescent="0.25">
      <c r="A183" s="59"/>
      <c r="B183" s="19"/>
      <c r="C183" s="14">
        <v>3237</v>
      </c>
      <c r="D183" s="61" t="s">
        <v>138</v>
      </c>
      <c r="E183" s="62">
        <v>1285.31</v>
      </c>
      <c r="F183" s="62">
        <v>1200</v>
      </c>
      <c r="G183" s="62">
        <v>2600</v>
      </c>
      <c r="H183" s="62"/>
      <c r="I183" s="62"/>
    </row>
    <row r="184" spans="1:9" x14ac:dyDescent="0.25">
      <c r="A184" s="59"/>
      <c r="B184" s="19"/>
      <c r="C184" s="14">
        <v>3239</v>
      </c>
      <c r="D184" s="61" t="s">
        <v>140</v>
      </c>
      <c r="E184" s="62">
        <v>970.69</v>
      </c>
      <c r="F184" s="62">
        <v>2513</v>
      </c>
      <c r="G184" s="62">
        <v>0</v>
      </c>
      <c r="H184" s="62"/>
      <c r="I184" s="62"/>
    </row>
    <row r="185" spans="1:9" x14ac:dyDescent="0.25">
      <c r="A185" s="59">
        <v>31</v>
      </c>
      <c r="B185" s="19"/>
      <c r="C185" s="14"/>
      <c r="D185" s="61" t="s">
        <v>101</v>
      </c>
      <c r="E185" s="62">
        <f>E187</f>
        <v>5028.4799999999996</v>
      </c>
      <c r="F185" s="62">
        <f>F187</f>
        <v>4000</v>
      </c>
      <c r="G185" s="62">
        <f>G187</f>
        <v>4000</v>
      </c>
      <c r="H185" s="62">
        <f>H187</f>
        <v>4000</v>
      </c>
      <c r="I185" s="62">
        <f>I187</f>
        <v>16850</v>
      </c>
    </row>
    <row r="186" spans="1:9" ht="21" customHeight="1" x14ac:dyDescent="0.25">
      <c r="A186" s="111">
        <v>3</v>
      </c>
      <c r="B186" s="112"/>
      <c r="C186" s="108"/>
      <c r="D186" s="110" t="s">
        <v>167</v>
      </c>
      <c r="E186" s="62">
        <f>E187</f>
        <v>5028.4799999999996</v>
      </c>
      <c r="F186" s="62">
        <f t="shared" ref="F186:I186" si="23">F187</f>
        <v>4000</v>
      </c>
      <c r="G186" s="62">
        <f t="shared" si="23"/>
        <v>4000</v>
      </c>
      <c r="H186" s="62">
        <f t="shared" si="23"/>
        <v>4000</v>
      </c>
      <c r="I186" s="62">
        <f t="shared" si="23"/>
        <v>16850</v>
      </c>
    </row>
    <row r="187" spans="1:9" x14ac:dyDescent="0.25">
      <c r="A187" s="59"/>
      <c r="B187" s="19">
        <v>32</v>
      </c>
      <c r="C187" s="14"/>
      <c r="D187" s="61" t="s">
        <v>110</v>
      </c>
      <c r="E187" s="62">
        <f>E188+E189</f>
        <v>5028.4799999999996</v>
      </c>
      <c r="F187" s="62">
        <f>F188+F189</f>
        <v>4000</v>
      </c>
      <c r="G187" s="62">
        <f>G188+G189</f>
        <v>4000</v>
      </c>
      <c r="H187" s="62">
        <v>4000</v>
      </c>
      <c r="I187" s="62">
        <v>16850</v>
      </c>
    </row>
    <row r="188" spans="1:9" x14ac:dyDescent="0.25">
      <c r="A188" s="59"/>
      <c r="B188" s="19"/>
      <c r="C188" s="14">
        <v>3237</v>
      </c>
      <c r="D188" s="61" t="s">
        <v>138</v>
      </c>
      <c r="E188" s="62">
        <v>1560</v>
      </c>
      <c r="F188" s="62">
        <v>1000</v>
      </c>
      <c r="G188" s="62">
        <v>1500</v>
      </c>
      <c r="H188" s="62"/>
      <c r="I188" s="62"/>
    </row>
    <row r="189" spans="1:9" x14ac:dyDescent="0.25">
      <c r="A189" s="59"/>
      <c r="B189" s="19"/>
      <c r="C189" s="14">
        <v>3239</v>
      </c>
      <c r="D189" s="61" t="s">
        <v>140</v>
      </c>
      <c r="E189" s="62">
        <v>3468.48</v>
      </c>
      <c r="F189" s="62">
        <v>3000</v>
      </c>
      <c r="G189" s="62">
        <v>2500</v>
      </c>
      <c r="H189" s="62"/>
      <c r="I189" s="62"/>
    </row>
    <row r="190" spans="1:9" x14ac:dyDescent="0.25">
      <c r="A190" s="59">
        <v>51</v>
      </c>
      <c r="B190" s="19"/>
      <c r="C190" s="14"/>
      <c r="D190" s="61" t="s">
        <v>103</v>
      </c>
      <c r="E190" s="62">
        <f>E192</f>
        <v>0</v>
      </c>
      <c r="F190" s="62">
        <f>F192</f>
        <v>4000</v>
      </c>
      <c r="G190" s="62">
        <f>G192</f>
        <v>16500</v>
      </c>
      <c r="H190" s="62">
        <f>H192</f>
        <v>16500</v>
      </c>
      <c r="I190" s="62">
        <f>I192</f>
        <v>16500</v>
      </c>
    </row>
    <row r="191" spans="1:9" ht="26.25" customHeight="1" x14ac:dyDescent="0.25">
      <c r="A191" s="111">
        <v>3</v>
      </c>
      <c r="B191" s="112"/>
      <c r="C191" s="108"/>
      <c r="D191" s="110" t="s">
        <v>167</v>
      </c>
      <c r="E191" s="62">
        <f>E192</f>
        <v>0</v>
      </c>
      <c r="F191" s="62">
        <f t="shared" ref="F191:I191" si="24">F192</f>
        <v>4000</v>
      </c>
      <c r="G191" s="62">
        <f t="shared" si="24"/>
        <v>16500</v>
      </c>
      <c r="H191" s="62">
        <f t="shared" si="24"/>
        <v>16500</v>
      </c>
      <c r="I191" s="62">
        <f t="shared" si="24"/>
        <v>16500</v>
      </c>
    </row>
    <row r="192" spans="1:9" x14ac:dyDescent="0.25">
      <c r="A192" s="59"/>
      <c r="B192" s="19">
        <v>32</v>
      </c>
      <c r="C192" s="14"/>
      <c r="D192" s="61" t="s">
        <v>110</v>
      </c>
      <c r="E192" s="62">
        <v>0</v>
      </c>
      <c r="F192" s="62">
        <f>F193+F194</f>
        <v>4000</v>
      </c>
      <c r="G192" s="62">
        <f>G193+G194</f>
        <v>16500</v>
      </c>
      <c r="H192" s="62">
        <v>16500</v>
      </c>
      <c r="I192" s="62">
        <v>16500</v>
      </c>
    </row>
    <row r="193" spans="1:9" x14ac:dyDescent="0.25">
      <c r="A193" s="59"/>
      <c r="B193" s="19"/>
      <c r="C193" s="14">
        <v>3237</v>
      </c>
      <c r="D193" s="61" t="s">
        <v>138</v>
      </c>
      <c r="E193" s="62">
        <v>0</v>
      </c>
      <c r="F193" s="62">
        <v>1500</v>
      </c>
      <c r="G193" s="62">
        <v>16500</v>
      </c>
      <c r="H193" s="62"/>
      <c r="I193" s="62"/>
    </row>
    <row r="194" spans="1:9" x14ac:dyDescent="0.25">
      <c r="A194" s="59"/>
      <c r="B194" s="19"/>
      <c r="C194" s="14">
        <v>3239</v>
      </c>
      <c r="D194" s="61" t="s">
        <v>140</v>
      </c>
      <c r="E194" s="62">
        <v>0</v>
      </c>
      <c r="F194" s="62">
        <v>2500</v>
      </c>
      <c r="G194" s="62">
        <v>0</v>
      </c>
      <c r="H194" s="62"/>
      <c r="I194" s="62"/>
    </row>
    <row r="195" spans="1:9" x14ac:dyDescent="0.25">
      <c r="A195" s="59">
        <v>53</v>
      </c>
      <c r="B195" s="19"/>
      <c r="C195" s="14"/>
      <c r="D195" s="61" t="s">
        <v>105</v>
      </c>
      <c r="E195" s="62">
        <f>E197</f>
        <v>765</v>
      </c>
      <c r="F195" s="62">
        <f>F197</f>
        <v>0</v>
      </c>
      <c r="G195" s="62">
        <f>G197</f>
        <v>0</v>
      </c>
      <c r="H195" s="62">
        <f>H197</f>
        <v>0</v>
      </c>
      <c r="I195" s="62">
        <f>I197</f>
        <v>0</v>
      </c>
    </row>
    <row r="196" spans="1:9" ht="24" customHeight="1" x14ac:dyDescent="0.25">
      <c r="A196" s="111">
        <v>3</v>
      </c>
      <c r="B196" s="112"/>
      <c r="C196" s="108"/>
      <c r="D196" s="110" t="s">
        <v>167</v>
      </c>
      <c r="E196" s="62">
        <f>E197</f>
        <v>765</v>
      </c>
      <c r="F196" s="62">
        <f t="shared" ref="F196:I196" si="25">F197</f>
        <v>0</v>
      </c>
      <c r="G196" s="62">
        <f t="shared" si="25"/>
        <v>0</v>
      </c>
      <c r="H196" s="62">
        <f t="shared" si="25"/>
        <v>0</v>
      </c>
      <c r="I196" s="62">
        <f t="shared" si="25"/>
        <v>0</v>
      </c>
    </row>
    <row r="197" spans="1:9" x14ac:dyDescent="0.25">
      <c r="A197" s="59"/>
      <c r="B197" s="19">
        <v>32</v>
      </c>
      <c r="C197" s="14"/>
      <c r="D197" s="61" t="s">
        <v>110</v>
      </c>
      <c r="E197" s="62">
        <f>E198+E199</f>
        <v>765</v>
      </c>
      <c r="F197" s="62">
        <f>F198+F199</f>
        <v>0</v>
      </c>
      <c r="G197" s="62">
        <f>G198+G199</f>
        <v>0</v>
      </c>
      <c r="H197" s="62">
        <v>0</v>
      </c>
      <c r="I197" s="62">
        <v>0</v>
      </c>
    </row>
    <row r="198" spans="1:9" x14ac:dyDescent="0.25">
      <c r="A198" s="59"/>
      <c r="B198" s="19"/>
      <c r="C198" s="14">
        <v>3237</v>
      </c>
      <c r="D198" s="61" t="s">
        <v>138</v>
      </c>
      <c r="E198" s="62">
        <v>45.98</v>
      </c>
      <c r="F198" s="62">
        <v>0</v>
      </c>
      <c r="G198" s="62">
        <v>0</v>
      </c>
      <c r="H198" s="62"/>
      <c r="I198" s="62"/>
    </row>
    <row r="199" spans="1:9" x14ac:dyDescent="0.25">
      <c r="A199" s="59"/>
      <c r="B199" s="19"/>
      <c r="C199" s="14">
        <v>3239</v>
      </c>
      <c r="D199" s="61" t="s">
        <v>140</v>
      </c>
      <c r="E199" s="62">
        <v>719.02</v>
      </c>
      <c r="F199" s="62">
        <v>0</v>
      </c>
      <c r="G199" s="62">
        <v>0</v>
      </c>
      <c r="H199" s="62"/>
      <c r="I199" s="62"/>
    </row>
    <row r="200" spans="1:9" x14ac:dyDescent="0.25">
      <c r="A200" s="180" t="s">
        <v>185</v>
      </c>
      <c r="B200" s="181"/>
      <c r="C200" s="182"/>
      <c r="D200" s="42" t="s">
        <v>120</v>
      </c>
      <c r="E200" s="54">
        <f>E201+E206</f>
        <v>1752.63</v>
      </c>
      <c r="F200" s="54">
        <f ca="1">F201+F206</f>
        <v>0</v>
      </c>
      <c r="G200" s="54">
        <f>G201+G206</f>
        <v>0</v>
      </c>
      <c r="H200" s="58">
        <f>H201+H206</f>
        <v>0</v>
      </c>
      <c r="I200" s="58">
        <f>I201+I206</f>
        <v>0</v>
      </c>
    </row>
    <row r="201" spans="1:9" x14ac:dyDescent="0.25">
      <c r="A201" s="59">
        <v>31</v>
      </c>
      <c r="B201" s="19"/>
      <c r="C201" s="14"/>
      <c r="D201" s="14" t="s">
        <v>101</v>
      </c>
      <c r="E201" s="58">
        <f>E203</f>
        <v>176.63</v>
      </c>
      <c r="F201" s="58" cm="1">
        <f t="array" aca="1" ref="F201" ca="1">F201:F203</f>
        <v>0</v>
      </c>
      <c r="G201" s="58">
        <f>G203</f>
        <v>0</v>
      </c>
      <c r="H201" s="58">
        <f>H203</f>
        <v>0</v>
      </c>
      <c r="I201" s="58">
        <f>I203</f>
        <v>0</v>
      </c>
    </row>
    <row r="202" spans="1:9" ht="25.5" customHeight="1" x14ac:dyDescent="0.25">
      <c r="A202" s="111">
        <v>3</v>
      </c>
      <c r="B202" s="112"/>
      <c r="C202" s="108"/>
      <c r="D202" s="110" t="s">
        <v>167</v>
      </c>
      <c r="E202" s="58">
        <f>E203</f>
        <v>176.63</v>
      </c>
      <c r="F202" s="58">
        <f t="shared" ref="F202:I202" si="26">F203</f>
        <v>0</v>
      </c>
      <c r="G202" s="58">
        <f t="shared" si="26"/>
        <v>0</v>
      </c>
      <c r="H202" s="58">
        <f t="shared" si="26"/>
        <v>0</v>
      </c>
      <c r="I202" s="58">
        <f t="shared" si="26"/>
        <v>0</v>
      </c>
    </row>
    <row r="203" spans="1:9" x14ac:dyDescent="0.25">
      <c r="A203" s="59"/>
      <c r="B203" s="19">
        <v>32</v>
      </c>
      <c r="C203" s="14"/>
      <c r="D203" s="14" t="s">
        <v>110</v>
      </c>
      <c r="E203" s="58">
        <f>E204+E205</f>
        <v>176.63</v>
      </c>
      <c r="F203" s="58">
        <f>F204+F205</f>
        <v>0</v>
      </c>
      <c r="G203" s="58">
        <f>G204+G205</f>
        <v>0</v>
      </c>
      <c r="H203" s="58">
        <v>0</v>
      </c>
      <c r="I203" s="58">
        <v>0</v>
      </c>
    </row>
    <row r="204" spans="1:9" x14ac:dyDescent="0.25">
      <c r="A204" s="59"/>
      <c r="B204" s="19"/>
      <c r="C204" s="14">
        <v>3211</v>
      </c>
      <c r="D204" s="61" t="s">
        <v>126</v>
      </c>
      <c r="E204" s="62">
        <v>131.63999999999999</v>
      </c>
      <c r="F204" s="62">
        <v>0</v>
      </c>
      <c r="G204" s="62">
        <v>0</v>
      </c>
      <c r="H204" s="62"/>
      <c r="I204" s="62"/>
    </row>
    <row r="205" spans="1:9" x14ac:dyDescent="0.25">
      <c r="A205" s="59"/>
      <c r="B205" s="19"/>
      <c r="C205" s="14">
        <v>3292</v>
      </c>
      <c r="D205" s="61" t="s">
        <v>141</v>
      </c>
      <c r="E205" s="62">
        <v>44.99</v>
      </c>
      <c r="F205" s="62">
        <v>0</v>
      </c>
      <c r="G205" s="62">
        <v>0</v>
      </c>
      <c r="H205" s="62"/>
      <c r="I205" s="62"/>
    </row>
    <row r="206" spans="1:9" x14ac:dyDescent="0.25">
      <c r="A206" s="183">
        <v>56</v>
      </c>
      <c r="B206" s="184"/>
      <c r="C206" s="185"/>
      <c r="D206" s="14" t="s">
        <v>106</v>
      </c>
      <c r="E206" s="58">
        <f>E208</f>
        <v>1576</v>
      </c>
      <c r="F206" s="58">
        <f>F208</f>
        <v>0</v>
      </c>
      <c r="G206" s="58">
        <f>G208</f>
        <v>0</v>
      </c>
      <c r="H206" s="58">
        <f>H208</f>
        <v>0</v>
      </c>
      <c r="I206" s="58">
        <f>I208</f>
        <v>0</v>
      </c>
    </row>
    <row r="207" spans="1:9" ht="22.5" customHeight="1" x14ac:dyDescent="0.25">
      <c r="A207" s="111">
        <v>3</v>
      </c>
      <c r="B207" s="112"/>
      <c r="C207" s="108"/>
      <c r="D207" s="110" t="s">
        <v>167</v>
      </c>
      <c r="E207" s="58">
        <f>E208</f>
        <v>1576</v>
      </c>
      <c r="F207" s="58">
        <f t="shared" ref="F207:I207" si="27">F208</f>
        <v>0</v>
      </c>
      <c r="G207" s="58">
        <f t="shared" si="27"/>
        <v>0</v>
      </c>
      <c r="H207" s="58">
        <f t="shared" si="27"/>
        <v>0</v>
      </c>
      <c r="I207" s="58">
        <f t="shared" si="27"/>
        <v>0</v>
      </c>
    </row>
    <row r="208" spans="1:9" x14ac:dyDescent="0.25">
      <c r="A208" s="59"/>
      <c r="B208" s="19">
        <v>32</v>
      </c>
      <c r="C208" s="14"/>
      <c r="D208" s="14" t="s">
        <v>110</v>
      </c>
      <c r="E208" s="58">
        <f t="shared" ref="E208:G208" si="28">E209</f>
        <v>1576</v>
      </c>
      <c r="F208" s="58">
        <f t="shared" si="28"/>
        <v>0</v>
      </c>
      <c r="G208" s="58">
        <f t="shared" si="28"/>
        <v>0</v>
      </c>
      <c r="H208" s="58">
        <v>0</v>
      </c>
      <c r="I208" s="58">
        <v>0</v>
      </c>
    </row>
    <row r="209" spans="1:9" x14ac:dyDescent="0.25">
      <c r="A209" s="59"/>
      <c r="B209" s="19"/>
      <c r="C209" s="14">
        <v>3211</v>
      </c>
      <c r="D209" s="14" t="s">
        <v>126</v>
      </c>
      <c r="E209" s="58">
        <v>1576</v>
      </c>
      <c r="F209" s="58">
        <v>0</v>
      </c>
      <c r="G209" s="58">
        <v>0</v>
      </c>
      <c r="H209" s="58"/>
      <c r="I209" s="58"/>
    </row>
    <row r="210" spans="1:9" x14ac:dyDescent="0.25">
      <c r="A210" s="180" t="s">
        <v>186</v>
      </c>
      <c r="B210" s="181"/>
      <c r="C210" s="182"/>
      <c r="D210" s="42" t="s">
        <v>121</v>
      </c>
      <c r="E210" s="54">
        <f>E215</f>
        <v>0</v>
      </c>
      <c r="F210" s="54">
        <f>F215</f>
        <v>250000</v>
      </c>
      <c r="G210" s="54">
        <f>G211+G215</f>
        <v>1044730</v>
      </c>
      <c r="H210" s="54">
        <f>H211+H215</f>
        <v>112000</v>
      </c>
      <c r="I210" s="54">
        <f>I215</f>
        <v>0</v>
      </c>
    </row>
    <row r="211" spans="1:9" x14ac:dyDescent="0.25">
      <c r="A211" s="149">
        <v>11</v>
      </c>
      <c r="B211" s="150"/>
      <c r="C211" s="151"/>
      <c r="D211" s="151" t="s">
        <v>100</v>
      </c>
      <c r="E211" s="58">
        <f>E212</f>
        <v>0</v>
      </c>
      <c r="F211" s="58">
        <f t="shared" ref="F211:I211" si="29">F212</f>
        <v>0</v>
      </c>
      <c r="G211" s="58">
        <f t="shared" si="29"/>
        <v>42437</v>
      </c>
      <c r="H211" s="58">
        <f t="shared" si="29"/>
        <v>0</v>
      </c>
      <c r="I211" s="58">
        <f t="shared" si="29"/>
        <v>0</v>
      </c>
    </row>
    <row r="212" spans="1:9" x14ac:dyDescent="0.25">
      <c r="A212" s="111">
        <v>4</v>
      </c>
      <c r="B212" s="112"/>
      <c r="C212" s="108"/>
      <c r="D212" s="60" t="s">
        <v>168</v>
      </c>
      <c r="E212" s="58">
        <f>E213</f>
        <v>0</v>
      </c>
      <c r="F212" s="58">
        <f t="shared" ref="F212:I212" si="30">F213</f>
        <v>0</v>
      </c>
      <c r="G212" s="58">
        <f t="shared" si="30"/>
        <v>42437</v>
      </c>
      <c r="H212" s="58">
        <f t="shared" si="30"/>
        <v>0</v>
      </c>
      <c r="I212" s="58">
        <f t="shared" si="30"/>
        <v>0</v>
      </c>
    </row>
    <row r="213" spans="1:9" ht="25.5" x14ac:dyDescent="0.25">
      <c r="A213" s="149"/>
      <c r="B213" s="150">
        <v>45</v>
      </c>
      <c r="C213" s="151"/>
      <c r="D213" s="151" t="s">
        <v>115</v>
      </c>
      <c r="E213" s="58">
        <f>E214</f>
        <v>0</v>
      </c>
      <c r="F213" s="58">
        <f t="shared" ref="F213:I213" si="31">F214</f>
        <v>0</v>
      </c>
      <c r="G213" s="58">
        <f t="shared" si="31"/>
        <v>42437</v>
      </c>
      <c r="H213" s="58">
        <f t="shared" si="31"/>
        <v>0</v>
      </c>
      <c r="I213" s="58">
        <f t="shared" si="31"/>
        <v>0</v>
      </c>
    </row>
    <row r="214" spans="1:9" x14ac:dyDescent="0.25">
      <c r="A214" s="149"/>
      <c r="B214" s="150"/>
      <c r="C214" s="151">
        <v>4511</v>
      </c>
      <c r="D214" s="151" t="s">
        <v>153</v>
      </c>
      <c r="E214" s="58">
        <v>0</v>
      </c>
      <c r="F214" s="58">
        <v>0</v>
      </c>
      <c r="G214" s="58">
        <v>42437</v>
      </c>
      <c r="H214" s="58">
        <v>0</v>
      </c>
      <c r="I214" s="58">
        <v>0</v>
      </c>
    </row>
    <row r="215" spans="1:9" x14ac:dyDescent="0.25">
      <c r="A215" s="59">
        <v>56</v>
      </c>
      <c r="B215" s="19"/>
      <c r="C215" s="14"/>
      <c r="D215" s="14" t="s">
        <v>106</v>
      </c>
      <c r="E215" s="58">
        <f>E217+E220+E223</f>
        <v>0</v>
      </c>
      <c r="F215" s="58">
        <f>F217+F220+F223</f>
        <v>250000</v>
      </c>
      <c r="G215" s="58">
        <f>G217+G220+G223</f>
        <v>1002293</v>
      </c>
      <c r="H215" s="58">
        <f>H216+H222</f>
        <v>112000</v>
      </c>
      <c r="I215" s="58">
        <f>I217+I220+I223</f>
        <v>0</v>
      </c>
    </row>
    <row r="216" spans="1:9" ht="23.25" customHeight="1" x14ac:dyDescent="0.25">
      <c r="A216" s="111">
        <v>3</v>
      </c>
      <c r="B216" s="112"/>
      <c r="C216" s="108"/>
      <c r="D216" s="110" t="s">
        <v>167</v>
      </c>
      <c r="E216" s="58">
        <f>E217+E220</f>
        <v>0</v>
      </c>
      <c r="F216" s="58">
        <f t="shared" ref="F216:I216" si="32">F217+F220</f>
        <v>13000</v>
      </c>
      <c r="G216" s="58">
        <f>G217+G220</f>
        <v>12000</v>
      </c>
      <c r="H216" s="58">
        <v>0</v>
      </c>
      <c r="I216" s="58">
        <f t="shared" si="32"/>
        <v>0</v>
      </c>
    </row>
    <row r="217" spans="1:9" x14ac:dyDescent="0.25">
      <c r="A217" s="59"/>
      <c r="B217" s="19">
        <v>31</v>
      </c>
      <c r="C217" s="14"/>
      <c r="D217" s="14" t="s">
        <v>109</v>
      </c>
      <c r="E217" s="58">
        <f>E218+E219</f>
        <v>0</v>
      </c>
      <c r="F217" s="58">
        <f>F218+F219</f>
        <v>7000</v>
      </c>
      <c r="G217" s="58">
        <f>G218+G219</f>
        <v>7000</v>
      </c>
      <c r="H217" s="58"/>
      <c r="I217" s="58">
        <v>0</v>
      </c>
    </row>
    <row r="218" spans="1:9" x14ac:dyDescent="0.25">
      <c r="A218" s="59"/>
      <c r="B218" s="19"/>
      <c r="C218" s="14">
        <v>3111</v>
      </c>
      <c r="D218" s="61" t="s">
        <v>122</v>
      </c>
      <c r="E218" s="62">
        <v>0</v>
      </c>
      <c r="F218" s="62">
        <v>6000</v>
      </c>
      <c r="G218" s="62">
        <v>6000</v>
      </c>
      <c r="H218" s="62"/>
      <c r="I218" s="62"/>
    </row>
    <row r="219" spans="1:9" x14ac:dyDescent="0.25">
      <c r="A219" s="59"/>
      <c r="B219" s="19"/>
      <c r="C219" s="14">
        <v>3132</v>
      </c>
      <c r="D219" s="61" t="s">
        <v>125</v>
      </c>
      <c r="E219" s="62">
        <v>0</v>
      </c>
      <c r="F219" s="62">
        <v>1000</v>
      </c>
      <c r="G219" s="62">
        <v>1000</v>
      </c>
      <c r="H219" s="62"/>
      <c r="I219" s="62"/>
    </row>
    <row r="220" spans="1:9" x14ac:dyDescent="0.25">
      <c r="A220" s="59"/>
      <c r="B220" s="19">
        <v>32</v>
      </c>
      <c r="C220" s="14"/>
      <c r="D220" s="14" t="s">
        <v>110</v>
      </c>
      <c r="E220" s="58">
        <f>E223</f>
        <v>0</v>
      </c>
      <c r="F220" s="58">
        <f>F221</f>
        <v>6000</v>
      </c>
      <c r="G220" s="58">
        <f>G221</f>
        <v>5000</v>
      </c>
      <c r="H220" s="58"/>
      <c r="I220" s="58">
        <v>0</v>
      </c>
    </row>
    <row r="221" spans="1:9" x14ac:dyDescent="0.25">
      <c r="A221" s="59"/>
      <c r="B221" s="19"/>
      <c r="C221" s="14">
        <v>3233</v>
      </c>
      <c r="D221" s="14" t="s">
        <v>134</v>
      </c>
      <c r="E221" s="58">
        <v>0</v>
      </c>
      <c r="F221" s="58">
        <v>6000</v>
      </c>
      <c r="G221" s="58">
        <v>5000</v>
      </c>
      <c r="H221" s="58"/>
      <c r="I221" s="58"/>
    </row>
    <row r="222" spans="1:9" ht="22.5" customHeight="1" x14ac:dyDescent="0.25">
      <c r="A222" s="111">
        <v>4</v>
      </c>
      <c r="B222" s="112"/>
      <c r="C222" s="108"/>
      <c r="D222" s="60" t="s">
        <v>168</v>
      </c>
      <c r="E222" s="58">
        <f>E223</f>
        <v>0</v>
      </c>
      <c r="F222" s="58">
        <f t="shared" ref="F222:I222" si="33">F223</f>
        <v>237000</v>
      </c>
      <c r="G222" s="58">
        <f t="shared" si="33"/>
        <v>990293</v>
      </c>
      <c r="H222" s="58">
        <f t="shared" si="33"/>
        <v>112000</v>
      </c>
      <c r="I222" s="58">
        <f t="shared" si="33"/>
        <v>0</v>
      </c>
    </row>
    <row r="223" spans="1:9" ht="25.5" x14ac:dyDescent="0.25">
      <c r="A223" s="59"/>
      <c r="B223" s="19">
        <v>45</v>
      </c>
      <c r="C223" s="14"/>
      <c r="D223" s="14" t="s">
        <v>115</v>
      </c>
      <c r="E223" s="58">
        <f>E224</f>
        <v>0</v>
      </c>
      <c r="F223" s="58">
        <f>F224</f>
        <v>237000</v>
      </c>
      <c r="G223" s="58">
        <f>G224</f>
        <v>990293</v>
      </c>
      <c r="H223" s="58">
        <v>112000</v>
      </c>
      <c r="I223" s="58">
        <v>0</v>
      </c>
    </row>
    <row r="224" spans="1:9" x14ac:dyDescent="0.25">
      <c r="A224" s="59"/>
      <c r="B224" s="19"/>
      <c r="C224" s="14">
        <v>4511</v>
      </c>
      <c r="D224" s="14" t="s">
        <v>153</v>
      </c>
      <c r="E224" s="58">
        <v>0</v>
      </c>
      <c r="F224" s="58">
        <v>237000</v>
      </c>
      <c r="G224" s="58">
        <v>990293</v>
      </c>
      <c r="H224" s="58"/>
      <c r="I224" s="58"/>
    </row>
    <row r="225" spans="1:9" x14ac:dyDescent="0.25">
      <c r="A225" s="180" t="s">
        <v>170</v>
      </c>
      <c r="B225" s="181"/>
      <c r="C225" s="182"/>
      <c r="D225" s="45" t="s">
        <v>166</v>
      </c>
      <c r="E225" s="54">
        <v>0</v>
      </c>
      <c r="F225" s="54">
        <v>0</v>
      </c>
      <c r="G225" s="54">
        <f>G226+G237+G244</f>
        <v>119570</v>
      </c>
      <c r="H225" s="54">
        <f>H226</f>
        <v>0</v>
      </c>
      <c r="I225" s="54">
        <f>I226</f>
        <v>0</v>
      </c>
    </row>
    <row r="226" spans="1:9" x14ac:dyDescent="0.25">
      <c r="A226" s="183">
        <v>11</v>
      </c>
      <c r="B226" s="184"/>
      <c r="C226" s="185"/>
      <c r="D226" s="56" t="s">
        <v>100</v>
      </c>
      <c r="E226" s="58">
        <v>0</v>
      </c>
      <c r="F226" s="58">
        <v>0</v>
      </c>
      <c r="G226" s="58">
        <f>G228</f>
        <v>76195</v>
      </c>
      <c r="H226" s="58">
        <f>H228</f>
        <v>0</v>
      </c>
      <c r="I226" s="58">
        <f>I228</f>
        <v>0</v>
      </c>
    </row>
    <row r="227" spans="1:9" ht="23.25" customHeight="1" x14ac:dyDescent="0.25">
      <c r="A227" s="111">
        <v>3</v>
      </c>
      <c r="B227" s="112"/>
      <c r="C227" s="108"/>
      <c r="D227" s="110" t="s">
        <v>167</v>
      </c>
      <c r="E227" s="58">
        <f>E228</f>
        <v>0</v>
      </c>
      <c r="F227" s="58">
        <f t="shared" ref="F227:I227" si="34">F228</f>
        <v>0</v>
      </c>
      <c r="G227" s="58">
        <f t="shared" si="34"/>
        <v>76195</v>
      </c>
      <c r="H227" s="58">
        <f t="shared" si="34"/>
        <v>0</v>
      </c>
      <c r="I227" s="58">
        <f t="shared" si="34"/>
        <v>0</v>
      </c>
    </row>
    <row r="228" spans="1:9" x14ac:dyDescent="0.25">
      <c r="A228" s="59"/>
      <c r="B228" s="55">
        <v>32</v>
      </c>
      <c r="C228" s="56"/>
      <c r="D228" s="61" t="s">
        <v>110</v>
      </c>
      <c r="E228" s="58">
        <v>0</v>
      </c>
      <c r="F228" s="58">
        <v>0</v>
      </c>
      <c r="G228" s="62">
        <f>G229+G230+G231+G232+G233+G234+G235+G236</f>
        <v>76195</v>
      </c>
      <c r="H228" s="62">
        <v>0</v>
      </c>
      <c r="I228" s="62">
        <v>0</v>
      </c>
    </row>
    <row r="229" spans="1:9" x14ac:dyDescent="0.25">
      <c r="A229" s="59"/>
      <c r="B229" s="55"/>
      <c r="C229" s="56">
        <v>3231</v>
      </c>
      <c r="D229" s="61" t="s">
        <v>132</v>
      </c>
      <c r="E229" s="58">
        <v>0</v>
      </c>
      <c r="F229" s="58">
        <v>0</v>
      </c>
      <c r="G229" s="62">
        <v>10000</v>
      </c>
      <c r="H229" s="62"/>
      <c r="I229" s="62"/>
    </row>
    <row r="230" spans="1:9" x14ac:dyDescent="0.25">
      <c r="A230" s="81"/>
      <c r="B230" s="82"/>
      <c r="C230" s="83">
        <v>3233</v>
      </c>
      <c r="D230" s="61" t="s">
        <v>134</v>
      </c>
      <c r="E230" s="58">
        <v>0</v>
      </c>
      <c r="F230" s="58">
        <v>0</v>
      </c>
      <c r="G230" s="62">
        <v>7000</v>
      </c>
      <c r="H230" s="62"/>
      <c r="I230" s="62"/>
    </row>
    <row r="231" spans="1:9" x14ac:dyDescent="0.25">
      <c r="A231" s="59"/>
      <c r="B231" s="55"/>
      <c r="C231" s="56">
        <v>3235</v>
      </c>
      <c r="D231" s="61" t="s">
        <v>136</v>
      </c>
      <c r="E231" s="58">
        <v>0</v>
      </c>
      <c r="F231" s="58">
        <v>0</v>
      </c>
      <c r="G231" s="62">
        <v>800</v>
      </c>
      <c r="H231" s="62"/>
      <c r="I231" s="62"/>
    </row>
    <row r="232" spans="1:9" x14ac:dyDescent="0.25">
      <c r="A232" s="59"/>
      <c r="B232" s="55"/>
      <c r="C232" s="56">
        <v>3237</v>
      </c>
      <c r="D232" s="61" t="s">
        <v>138</v>
      </c>
      <c r="E232" s="58">
        <v>0</v>
      </c>
      <c r="F232" s="58">
        <v>0</v>
      </c>
      <c r="G232" s="62">
        <v>20595</v>
      </c>
      <c r="H232" s="62"/>
      <c r="I232" s="62"/>
    </row>
    <row r="233" spans="1:9" x14ac:dyDescent="0.25">
      <c r="A233" s="59"/>
      <c r="B233" s="55"/>
      <c r="C233" s="56">
        <v>3239</v>
      </c>
      <c r="D233" s="61" t="s">
        <v>140</v>
      </c>
      <c r="E233" s="58">
        <v>0</v>
      </c>
      <c r="F233" s="58">
        <v>0</v>
      </c>
      <c r="G233" s="62">
        <v>30300</v>
      </c>
      <c r="H233" s="62"/>
      <c r="I233" s="62"/>
    </row>
    <row r="234" spans="1:9" x14ac:dyDescent="0.25">
      <c r="A234" s="59"/>
      <c r="B234" s="55"/>
      <c r="C234" s="56">
        <v>3241</v>
      </c>
      <c r="D234" s="61" t="s">
        <v>152</v>
      </c>
      <c r="E234" s="58">
        <v>0</v>
      </c>
      <c r="F234" s="58">
        <v>0</v>
      </c>
      <c r="G234" s="62">
        <v>2500</v>
      </c>
      <c r="H234" s="62"/>
      <c r="I234" s="62"/>
    </row>
    <row r="235" spans="1:9" x14ac:dyDescent="0.25">
      <c r="A235" s="59"/>
      <c r="B235" s="55"/>
      <c r="C235" s="56">
        <v>3292</v>
      </c>
      <c r="D235" s="61" t="s">
        <v>141</v>
      </c>
      <c r="E235" s="58">
        <v>0</v>
      </c>
      <c r="F235" s="58">
        <v>0</v>
      </c>
      <c r="G235" s="62">
        <v>5000</v>
      </c>
      <c r="H235" s="62"/>
      <c r="I235" s="62"/>
    </row>
    <row r="236" spans="1:9" x14ac:dyDescent="0.25">
      <c r="A236" s="81"/>
      <c r="B236" s="82"/>
      <c r="C236" s="83">
        <v>3293</v>
      </c>
      <c r="D236" s="61" t="s">
        <v>142</v>
      </c>
      <c r="E236" s="58">
        <v>0</v>
      </c>
      <c r="F236" s="58">
        <v>0</v>
      </c>
      <c r="G236" s="62">
        <v>0</v>
      </c>
      <c r="H236" s="62"/>
      <c r="I236" s="62"/>
    </row>
    <row r="237" spans="1:9" x14ac:dyDescent="0.25">
      <c r="A237" s="59">
        <v>31</v>
      </c>
      <c r="B237" s="55"/>
      <c r="C237" s="56"/>
      <c r="D237" s="61" t="s">
        <v>101</v>
      </c>
      <c r="E237" s="58">
        <v>0</v>
      </c>
      <c r="F237" s="58">
        <v>0</v>
      </c>
      <c r="G237" s="62">
        <f>G239</f>
        <v>12850</v>
      </c>
      <c r="H237" s="62">
        <f>H239</f>
        <v>0</v>
      </c>
      <c r="I237" s="62">
        <f>I239</f>
        <v>0</v>
      </c>
    </row>
    <row r="238" spans="1:9" ht="23.25" customHeight="1" x14ac:dyDescent="0.25">
      <c r="A238" s="111">
        <v>3</v>
      </c>
      <c r="B238" s="112"/>
      <c r="C238" s="108"/>
      <c r="D238" s="110" t="s">
        <v>167</v>
      </c>
      <c r="E238" s="58">
        <f>E239</f>
        <v>0</v>
      </c>
      <c r="F238" s="58">
        <f t="shared" ref="F238:I238" si="35">F239</f>
        <v>0</v>
      </c>
      <c r="G238" s="58">
        <f t="shared" si="35"/>
        <v>12850</v>
      </c>
      <c r="H238" s="58">
        <f t="shared" si="35"/>
        <v>0</v>
      </c>
      <c r="I238" s="58">
        <f t="shared" si="35"/>
        <v>0</v>
      </c>
    </row>
    <row r="239" spans="1:9" x14ac:dyDescent="0.25">
      <c r="A239" s="59"/>
      <c r="B239" s="55">
        <v>32</v>
      </c>
      <c r="C239" s="56"/>
      <c r="D239" s="61" t="s">
        <v>110</v>
      </c>
      <c r="E239" s="58">
        <v>0</v>
      </c>
      <c r="F239" s="58">
        <v>0</v>
      </c>
      <c r="G239" s="62">
        <f>G240+G241+G242+G243</f>
        <v>12850</v>
      </c>
      <c r="H239" s="62">
        <v>0</v>
      </c>
      <c r="I239" s="62">
        <v>0</v>
      </c>
    </row>
    <row r="240" spans="1:9" x14ac:dyDescent="0.25">
      <c r="A240" s="59"/>
      <c r="B240" s="55"/>
      <c r="C240" s="56">
        <v>3237</v>
      </c>
      <c r="D240" s="61" t="s">
        <v>138</v>
      </c>
      <c r="E240" s="58">
        <v>0</v>
      </c>
      <c r="F240" s="58">
        <v>0</v>
      </c>
      <c r="G240" s="62">
        <v>4000</v>
      </c>
      <c r="H240" s="62"/>
      <c r="I240" s="62"/>
    </row>
    <row r="241" spans="1:9" x14ac:dyDescent="0.25">
      <c r="A241" s="59"/>
      <c r="B241" s="55"/>
      <c r="C241" s="56">
        <v>3239</v>
      </c>
      <c r="D241" s="61" t="s">
        <v>140</v>
      </c>
      <c r="E241" s="58">
        <v>0</v>
      </c>
      <c r="F241" s="58">
        <v>0</v>
      </c>
      <c r="G241" s="62">
        <v>5000</v>
      </c>
      <c r="H241" s="62"/>
      <c r="I241" s="62"/>
    </row>
    <row r="242" spans="1:9" x14ac:dyDescent="0.25">
      <c r="A242" s="59"/>
      <c r="B242" s="55"/>
      <c r="C242" s="56">
        <v>3241</v>
      </c>
      <c r="D242" s="61" t="s">
        <v>152</v>
      </c>
      <c r="E242" s="58">
        <v>0</v>
      </c>
      <c r="F242" s="58">
        <v>0</v>
      </c>
      <c r="G242" s="62">
        <v>850</v>
      </c>
      <c r="H242" s="62"/>
      <c r="I242" s="62"/>
    </row>
    <row r="243" spans="1:9" x14ac:dyDescent="0.25">
      <c r="A243" s="59"/>
      <c r="B243" s="55"/>
      <c r="C243" s="56">
        <v>3293</v>
      </c>
      <c r="D243" s="61" t="s">
        <v>142</v>
      </c>
      <c r="E243" s="58">
        <v>0</v>
      </c>
      <c r="F243" s="58">
        <v>0</v>
      </c>
      <c r="G243" s="62">
        <v>3000</v>
      </c>
      <c r="H243" s="62"/>
      <c r="I243" s="62"/>
    </row>
    <row r="244" spans="1:9" x14ac:dyDescent="0.25">
      <c r="A244" s="59">
        <v>51</v>
      </c>
      <c r="B244" s="55"/>
      <c r="C244" s="56"/>
      <c r="D244" s="61" t="s">
        <v>103</v>
      </c>
      <c r="E244" s="58">
        <v>0</v>
      </c>
      <c r="F244" s="58">
        <v>0</v>
      </c>
      <c r="G244" s="62">
        <f>G246</f>
        <v>30525</v>
      </c>
      <c r="H244" s="62">
        <f>H246</f>
        <v>0</v>
      </c>
      <c r="I244" s="62">
        <f>I246</f>
        <v>0</v>
      </c>
    </row>
    <row r="245" spans="1:9" ht="24" customHeight="1" x14ac:dyDescent="0.25">
      <c r="A245" s="111">
        <v>3</v>
      </c>
      <c r="B245" s="112"/>
      <c r="C245" s="108"/>
      <c r="D245" s="110" t="s">
        <v>167</v>
      </c>
      <c r="E245" s="58">
        <f>E246</f>
        <v>0</v>
      </c>
      <c r="F245" s="58">
        <f t="shared" ref="F245:I245" si="36">F246</f>
        <v>0</v>
      </c>
      <c r="G245" s="58">
        <f t="shared" si="36"/>
        <v>30525</v>
      </c>
      <c r="H245" s="58">
        <f t="shared" si="36"/>
        <v>0</v>
      </c>
      <c r="I245" s="58">
        <f t="shared" si="36"/>
        <v>0</v>
      </c>
    </row>
    <row r="246" spans="1:9" x14ac:dyDescent="0.25">
      <c r="A246" s="59"/>
      <c r="B246" s="55">
        <v>32</v>
      </c>
      <c r="C246" s="56"/>
      <c r="D246" s="61" t="s">
        <v>110</v>
      </c>
      <c r="E246" s="58">
        <v>0</v>
      </c>
      <c r="F246" s="58">
        <v>0</v>
      </c>
      <c r="G246" s="62">
        <f>G247+G248+G249</f>
        <v>30525</v>
      </c>
      <c r="H246" s="62">
        <v>0</v>
      </c>
      <c r="I246" s="62">
        <v>0</v>
      </c>
    </row>
    <row r="247" spans="1:9" x14ac:dyDescent="0.25">
      <c r="A247" s="81"/>
      <c r="B247" s="82"/>
      <c r="C247" s="83">
        <v>3233</v>
      </c>
      <c r="D247" s="61" t="s">
        <v>134</v>
      </c>
      <c r="E247" s="58">
        <v>0</v>
      </c>
      <c r="F247" s="58">
        <v>0</v>
      </c>
      <c r="G247" s="62">
        <v>3500</v>
      </c>
      <c r="H247" s="62"/>
      <c r="I247" s="62"/>
    </row>
    <row r="248" spans="1:9" x14ac:dyDescent="0.25">
      <c r="A248" s="59"/>
      <c r="B248" s="55"/>
      <c r="C248" s="56">
        <v>3237</v>
      </c>
      <c r="D248" s="61" t="s">
        <v>138</v>
      </c>
      <c r="E248" s="58">
        <v>0</v>
      </c>
      <c r="F248" s="58">
        <v>0</v>
      </c>
      <c r="G248" s="62">
        <v>875</v>
      </c>
      <c r="H248" s="62"/>
      <c r="I248" s="62"/>
    </row>
    <row r="249" spans="1:9" x14ac:dyDescent="0.25">
      <c r="A249" s="59"/>
      <c r="B249" s="55"/>
      <c r="C249" s="56">
        <v>3239</v>
      </c>
      <c r="D249" s="61" t="s">
        <v>140</v>
      </c>
      <c r="E249" s="58">
        <v>0</v>
      </c>
      <c r="F249" s="58">
        <v>0</v>
      </c>
      <c r="G249" s="62">
        <v>26150</v>
      </c>
      <c r="H249" s="62"/>
      <c r="I249" s="62"/>
    </row>
  </sheetData>
  <mergeCells count="27">
    <mergeCell ref="D1:I1"/>
    <mergeCell ref="A226:C226"/>
    <mergeCell ref="A134:C134"/>
    <mergeCell ref="A135:C135"/>
    <mergeCell ref="A179:C179"/>
    <mergeCell ref="A180:C180"/>
    <mergeCell ref="A225:C225"/>
    <mergeCell ref="A200:C200"/>
    <mergeCell ref="A206:C206"/>
    <mergeCell ref="A210:C210"/>
    <mergeCell ref="A83:C83"/>
    <mergeCell ref="A84:C84"/>
    <mergeCell ref="A88:C88"/>
    <mergeCell ref="A92:C92"/>
    <mergeCell ref="A93:C93"/>
    <mergeCell ref="A2:I2"/>
    <mergeCell ref="A5:D5"/>
    <mergeCell ref="A6:D6"/>
    <mergeCell ref="A7:C7"/>
    <mergeCell ref="A56:C56"/>
    <mergeCell ref="A57:C57"/>
    <mergeCell ref="A58:C58"/>
    <mergeCell ref="A8:C8"/>
    <mergeCell ref="A9:C9"/>
    <mergeCell ref="A16:C16"/>
    <mergeCell ref="A17:C17"/>
    <mergeCell ref="A18:C18"/>
  </mergeCells>
  <pageMargins left="0.7" right="0.7" top="0.75" bottom="0.75" header="0.3" footer="0.3"/>
  <pageSetup paperSize="9" scale="8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8</vt:i4>
      </vt:variant>
      <vt:variant>
        <vt:lpstr>Imenovani rasponi</vt:lpstr>
      </vt:variant>
      <vt:variant>
        <vt:i4>1</vt:i4>
      </vt:variant>
    </vt:vector>
  </HeadingPairs>
  <TitlesOfParts>
    <vt:vector size="9" baseType="lpstr">
      <vt:lpstr>SAŽETAK</vt:lpstr>
      <vt:lpstr> Račun prihoda i rashoda</vt:lpstr>
      <vt:lpstr>Račun prihoda i rashoda</vt:lpstr>
      <vt:lpstr>Rashodi prema funkcijskoj k </vt:lpstr>
      <vt:lpstr>Račun financiranja</vt:lpstr>
      <vt:lpstr>Račun financiranja-izvori</vt:lpstr>
      <vt:lpstr>POSEBNI DIO</vt:lpstr>
      <vt:lpstr>Četvrta razina</vt:lpstr>
      <vt:lpstr>SAŽETAK!Podrucje_ispisa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Ana Karađole</cp:lastModifiedBy>
  <cp:lastPrinted>2024-11-29T11:35:43Z</cp:lastPrinted>
  <dcterms:created xsi:type="dcterms:W3CDTF">2022-08-12T12:51:27Z</dcterms:created>
  <dcterms:modified xsi:type="dcterms:W3CDTF">2024-12-06T12:36:09Z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PRIMJER FP PRORAČUNSKOG KORISNIKA.xlsx</vt:lpwstr>
  </property>
</Properties>
</file>