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45174E-3AE9-4DC3-9B56-D087E850D65F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8" l="1"/>
  <c r="D26" i="8"/>
  <c r="J24" i="1"/>
  <c r="L24" i="1"/>
  <c r="G41" i="8"/>
  <c r="G40" i="8" s="1"/>
  <c r="F40" i="8"/>
  <c r="F41" i="8"/>
  <c r="D41" i="8"/>
  <c r="D40" i="8" s="1"/>
  <c r="G108" i="3"/>
  <c r="G107" i="3" s="1"/>
  <c r="H108" i="3"/>
  <c r="H107" i="3" s="1"/>
  <c r="J108" i="3"/>
  <c r="J107" i="3" s="1"/>
  <c r="H25" i="8"/>
  <c r="G25" i="8"/>
  <c r="G28" i="8"/>
  <c r="H28" i="8"/>
  <c r="F23" i="8"/>
  <c r="D23" i="8"/>
  <c r="H12" i="7"/>
  <c r="H11" i="7"/>
  <c r="F11" i="7"/>
  <c r="H73" i="7"/>
  <c r="K21" i="1"/>
  <c r="K23" i="1"/>
  <c r="L21" i="1" l="1"/>
  <c r="L23" i="1"/>
  <c r="L20" i="1"/>
  <c r="K20" i="1"/>
  <c r="L10" i="1"/>
  <c r="L11" i="1"/>
  <c r="L13" i="1"/>
  <c r="L14" i="1"/>
  <c r="K10" i="1"/>
  <c r="K11" i="1"/>
  <c r="K13" i="1"/>
  <c r="K14" i="1"/>
  <c r="J22" i="1" l="1"/>
  <c r="H22" i="1"/>
  <c r="J12" i="1"/>
  <c r="J9" i="1"/>
  <c r="H9" i="1"/>
  <c r="H15" i="1" s="1"/>
  <c r="H11" i="3"/>
  <c r="J15" i="1" l="1"/>
  <c r="L15" i="1" s="1"/>
  <c r="K24" i="1"/>
  <c r="L9" i="1"/>
  <c r="K22" i="1"/>
  <c r="L22" i="1"/>
  <c r="L12" i="1"/>
  <c r="G36" i="3"/>
  <c r="G35" i="3" s="1"/>
  <c r="K15" i="1" l="1"/>
  <c r="J36" i="3"/>
  <c r="J35" i="3" s="1"/>
  <c r="H36" i="3"/>
  <c r="H35" i="3" s="1"/>
  <c r="L14" i="3" l="1"/>
  <c r="L15" i="3"/>
  <c r="L17" i="3"/>
  <c r="L18" i="3"/>
  <c r="L20" i="3"/>
  <c r="L23" i="3"/>
  <c r="L24" i="3"/>
  <c r="L26" i="3"/>
  <c r="L29" i="3"/>
  <c r="L30" i="3"/>
  <c r="L31" i="3"/>
  <c r="K14" i="3"/>
  <c r="K15" i="3"/>
  <c r="K17" i="3"/>
  <c r="K18" i="3"/>
  <c r="K20" i="3"/>
  <c r="K23" i="3"/>
  <c r="K24" i="3"/>
  <c r="K26" i="3"/>
  <c r="K29" i="3"/>
  <c r="K30" i="3"/>
  <c r="K31" i="3"/>
  <c r="H10" i="3"/>
  <c r="J28" i="3"/>
  <c r="J25" i="3"/>
  <c r="L25" i="3" s="1"/>
  <c r="J22" i="3"/>
  <c r="L22" i="3" s="1"/>
  <c r="J19" i="3"/>
  <c r="L19" i="3" s="1"/>
  <c r="J13" i="3"/>
  <c r="J16" i="3"/>
  <c r="L16" i="3" s="1"/>
  <c r="G13" i="3"/>
  <c r="G16" i="3"/>
  <c r="G19" i="3"/>
  <c r="G22" i="3"/>
  <c r="G25" i="3"/>
  <c r="G28" i="3"/>
  <c r="G27" i="3" s="1"/>
  <c r="K28" i="3" l="1"/>
  <c r="J12" i="3"/>
  <c r="L12" i="3" s="1"/>
  <c r="K25" i="3"/>
  <c r="G12" i="3"/>
  <c r="K12" i="3" s="1"/>
  <c r="K22" i="3"/>
  <c r="L13" i="3"/>
  <c r="J11" i="3"/>
  <c r="G21" i="3"/>
  <c r="K16" i="3"/>
  <c r="K19" i="3"/>
  <c r="L28" i="3"/>
  <c r="K13" i="3"/>
  <c r="J27" i="3"/>
  <c r="J21" i="3"/>
  <c r="G9" i="1"/>
  <c r="K9" i="1" s="1"/>
  <c r="G12" i="1"/>
  <c r="K12" i="1" s="1"/>
  <c r="L47" i="3"/>
  <c r="L48" i="3"/>
  <c r="L50" i="3"/>
  <c r="L52" i="3"/>
  <c r="L55" i="3"/>
  <c r="L56" i="3"/>
  <c r="L57" i="3"/>
  <c r="L58" i="3"/>
  <c r="L60" i="3"/>
  <c r="L61" i="3"/>
  <c r="L62" i="3"/>
  <c r="L63" i="3"/>
  <c r="L64" i="3"/>
  <c r="L66" i="3"/>
  <c r="L67" i="3"/>
  <c r="L68" i="3"/>
  <c r="L69" i="3"/>
  <c r="L70" i="3"/>
  <c r="L71" i="3"/>
  <c r="L72" i="3"/>
  <c r="L73" i="3"/>
  <c r="L74" i="3"/>
  <c r="L76" i="3"/>
  <c r="L78" i="3"/>
  <c r="L79" i="3"/>
  <c r="L80" i="3"/>
  <c r="L81" i="3"/>
  <c r="L84" i="3"/>
  <c r="L86" i="3"/>
  <c r="L89" i="3"/>
  <c r="L93" i="3"/>
  <c r="L94" i="3"/>
  <c r="L95" i="3"/>
  <c r="L96" i="3"/>
  <c r="L98" i="3"/>
  <c r="L101" i="3"/>
  <c r="L102" i="3"/>
  <c r="K47" i="3"/>
  <c r="K48" i="3"/>
  <c r="K50" i="3"/>
  <c r="K52" i="3"/>
  <c r="K55" i="3"/>
  <c r="K56" i="3"/>
  <c r="K57" i="3"/>
  <c r="K58" i="3"/>
  <c r="K60" i="3"/>
  <c r="K61" i="3"/>
  <c r="K62" i="3"/>
  <c r="K63" i="3"/>
  <c r="K64" i="3"/>
  <c r="K66" i="3"/>
  <c r="K67" i="3"/>
  <c r="K68" i="3"/>
  <c r="K69" i="3"/>
  <c r="K70" i="3"/>
  <c r="K71" i="3"/>
  <c r="K72" i="3"/>
  <c r="K73" i="3"/>
  <c r="K74" i="3"/>
  <c r="K76" i="3"/>
  <c r="K78" i="3"/>
  <c r="K79" i="3"/>
  <c r="K80" i="3"/>
  <c r="K81" i="3"/>
  <c r="K84" i="3"/>
  <c r="K86" i="3"/>
  <c r="K89" i="3"/>
  <c r="K93" i="3"/>
  <c r="K94" i="3"/>
  <c r="K95" i="3"/>
  <c r="K96" i="3"/>
  <c r="K98" i="3"/>
  <c r="K101" i="3"/>
  <c r="K102" i="3"/>
  <c r="J92" i="3"/>
  <c r="L92" i="3" s="1"/>
  <c r="J77" i="3"/>
  <c r="J46" i="3"/>
  <c r="J49" i="3"/>
  <c r="L49" i="3" s="1"/>
  <c r="J51" i="3"/>
  <c r="J54" i="3"/>
  <c r="J59" i="3"/>
  <c r="J65" i="3"/>
  <c r="L65" i="3" s="1"/>
  <c r="J75" i="3"/>
  <c r="J83" i="3"/>
  <c r="J85" i="3"/>
  <c r="L85" i="3" s="1"/>
  <c r="J88" i="3"/>
  <c r="L88" i="3" s="1"/>
  <c r="J97" i="3"/>
  <c r="L97" i="3" s="1"/>
  <c r="J100" i="3"/>
  <c r="L100" i="3" s="1"/>
  <c r="H90" i="3"/>
  <c r="H44" i="3"/>
  <c r="H43" i="3" s="1"/>
  <c r="G97" i="3"/>
  <c r="G92" i="3"/>
  <c r="G100" i="3"/>
  <c r="G99" i="3" s="1"/>
  <c r="G46" i="3"/>
  <c r="G49" i="3"/>
  <c r="G51" i="3"/>
  <c r="G54" i="3"/>
  <c r="G59" i="3"/>
  <c r="G65" i="3"/>
  <c r="G75" i="3"/>
  <c r="G77" i="3"/>
  <c r="G83" i="3"/>
  <c r="G85" i="3"/>
  <c r="G11" i="3" l="1"/>
  <c r="G10" i="3" s="1"/>
  <c r="L11" i="3"/>
  <c r="J10" i="3"/>
  <c r="K11" i="3"/>
  <c r="K21" i="3"/>
  <c r="L21" i="3"/>
  <c r="L27" i="3"/>
  <c r="K27" i="3"/>
  <c r="K75" i="3"/>
  <c r="K51" i="3"/>
  <c r="J91" i="3"/>
  <c r="L91" i="3" s="1"/>
  <c r="K59" i="3"/>
  <c r="K46" i="3"/>
  <c r="K97" i="3"/>
  <c r="K83" i="3"/>
  <c r="K54" i="3"/>
  <c r="J53" i="3"/>
  <c r="L53" i="3" s="1"/>
  <c r="K85" i="3"/>
  <c r="K65" i="3"/>
  <c r="K49" i="3"/>
  <c r="J99" i="3"/>
  <c r="J87" i="3"/>
  <c r="J82" i="3"/>
  <c r="K100" i="3"/>
  <c r="K92" i="3"/>
  <c r="L83" i="3"/>
  <c r="L75" i="3"/>
  <c r="L59" i="3"/>
  <c r="L51" i="3"/>
  <c r="K77" i="3"/>
  <c r="L54" i="3"/>
  <c r="L46" i="3"/>
  <c r="J45" i="3"/>
  <c r="L77" i="3"/>
  <c r="G91" i="3"/>
  <c r="K91" i="3" s="1"/>
  <c r="G53" i="3"/>
  <c r="G82" i="3"/>
  <c r="G45" i="3"/>
  <c r="K10" i="3" l="1"/>
  <c r="L10" i="3"/>
  <c r="G90" i="3"/>
  <c r="K53" i="3"/>
  <c r="K99" i="3"/>
  <c r="L99" i="3"/>
  <c r="K82" i="3"/>
  <c r="L82" i="3"/>
  <c r="L45" i="3"/>
  <c r="J44" i="3"/>
  <c r="K45" i="3"/>
  <c r="K87" i="3"/>
  <c r="L87" i="3"/>
  <c r="J90" i="3"/>
  <c r="G44" i="3"/>
  <c r="G43" i="3" s="1"/>
  <c r="L44" i="3" l="1"/>
  <c r="K44" i="3"/>
  <c r="J43" i="3"/>
  <c r="K90" i="3"/>
  <c r="L90" i="3"/>
  <c r="H7" i="11"/>
  <c r="H8" i="11"/>
  <c r="H6" i="11"/>
  <c r="G7" i="11"/>
  <c r="G8" i="11"/>
  <c r="G6" i="11"/>
  <c r="G8" i="8"/>
  <c r="G10" i="8"/>
  <c r="G12" i="8"/>
  <c r="G14" i="8"/>
  <c r="G15" i="8"/>
  <c r="G16" i="8"/>
  <c r="G17" i="8"/>
  <c r="G19" i="8"/>
  <c r="G22" i="8"/>
  <c r="G24" i="8"/>
  <c r="G27" i="8"/>
  <c r="G30" i="8"/>
  <c r="G31" i="8"/>
  <c r="G32" i="8"/>
  <c r="G33" i="8"/>
  <c r="H8" i="8"/>
  <c r="H10" i="8"/>
  <c r="H12" i="8"/>
  <c r="H14" i="8"/>
  <c r="H15" i="8"/>
  <c r="H16" i="8"/>
  <c r="H17" i="8"/>
  <c r="H19" i="8"/>
  <c r="H22" i="8"/>
  <c r="H24" i="8"/>
  <c r="H27" i="8"/>
  <c r="H30" i="8"/>
  <c r="H31" i="8"/>
  <c r="H32" i="8"/>
  <c r="H33" i="8"/>
  <c r="H35" i="8"/>
  <c r="G35" i="8"/>
  <c r="F21" i="8"/>
  <c r="F29" i="8"/>
  <c r="F34" i="8"/>
  <c r="F7" i="8"/>
  <c r="F9" i="8"/>
  <c r="F11" i="8"/>
  <c r="F13" i="8"/>
  <c r="H13" i="8" s="1"/>
  <c r="F18" i="8"/>
  <c r="D21" i="8"/>
  <c r="H26" i="8"/>
  <c r="D29" i="8"/>
  <c r="D34" i="8"/>
  <c r="D18" i="8"/>
  <c r="D13" i="8"/>
  <c r="D11" i="8"/>
  <c r="H11" i="8" s="1"/>
  <c r="D9" i="8"/>
  <c r="D7" i="8"/>
  <c r="C21" i="8"/>
  <c r="C23" i="8"/>
  <c r="C26" i="8"/>
  <c r="C29" i="8"/>
  <c r="C34" i="8"/>
  <c r="C7" i="8"/>
  <c r="C9" i="8"/>
  <c r="C11" i="8"/>
  <c r="C13" i="8"/>
  <c r="C18" i="8"/>
  <c r="F6" i="11"/>
  <c r="F7" i="11"/>
  <c r="D6" i="11"/>
  <c r="D7" i="11"/>
  <c r="C6" i="11"/>
  <c r="C7" i="11"/>
  <c r="H7" i="9"/>
  <c r="I7" i="9"/>
  <c r="J7" i="9"/>
  <c r="H8" i="9"/>
  <c r="I8" i="9"/>
  <c r="J8" i="9"/>
  <c r="G7" i="9"/>
  <c r="G8" i="9"/>
  <c r="I10" i="9"/>
  <c r="J10" i="9"/>
  <c r="I11" i="9"/>
  <c r="J11" i="9"/>
  <c r="H10" i="9"/>
  <c r="H11" i="9"/>
  <c r="G10" i="9"/>
  <c r="G11" i="9"/>
  <c r="G8" i="10"/>
  <c r="H8" i="10" s="1"/>
  <c r="G11" i="10"/>
  <c r="H10" i="10"/>
  <c r="H11" i="10"/>
  <c r="E7" i="10"/>
  <c r="E6" i="10" s="1"/>
  <c r="F7" i="10"/>
  <c r="E10" i="10"/>
  <c r="E9" i="10" s="1"/>
  <c r="F10" i="10"/>
  <c r="F9" i="10" s="1"/>
  <c r="D7" i="10"/>
  <c r="D6" i="10" s="1"/>
  <c r="D9" i="10"/>
  <c r="D10" i="10"/>
  <c r="C7" i="10"/>
  <c r="C6" i="10" s="1"/>
  <c r="C9" i="10"/>
  <c r="C10" i="10"/>
  <c r="G11" i="8" l="1"/>
  <c r="H18" i="8"/>
  <c r="H7" i="8"/>
  <c r="H23" i="8"/>
  <c r="C6" i="8"/>
  <c r="G7" i="8"/>
  <c r="C20" i="8"/>
  <c r="G13" i="8"/>
  <c r="G34" i="8"/>
  <c r="D6" i="8"/>
  <c r="H29" i="8"/>
  <c r="G23" i="8"/>
  <c r="H34" i="8"/>
  <c r="H9" i="8"/>
  <c r="G26" i="8"/>
  <c r="D20" i="8"/>
  <c r="G29" i="8"/>
  <c r="G18" i="8"/>
  <c r="G21" i="8"/>
  <c r="G9" i="8"/>
  <c r="F20" i="8"/>
  <c r="H21" i="8"/>
  <c r="F6" i="8"/>
  <c r="L43" i="3"/>
  <c r="K43" i="3"/>
  <c r="G7" i="10"/>
  <c r="H7" i="10" s="1"/>
  <c r="G9" i="10"/>
  <c r="H9" i="10" s="1"/>
  <c r="G10" i="10"/>
  <c r="F6" i="10"/>
  <c r="G6" i="10" s="1"/>
  <c r="H6" i="8" l="1"/>
  <c r="G6" i="8"/>
  <c r="G20" i="8"/>
  <c r="H20" i="8"/>
  <c r="G120" i="7"/>
  <c r="G119" i="7" s="1"/>
  <c r="H120" i="7"/>
  <c r="H108" i="7"/>
  <c r="H107" i="7" s="1"/>
  <c r="G107" i="7"/>
  <c r="G128" i="7"/>
  <c r="H128" i="7"/>
  <c r="G136" i="7"/>
  <c r="H136" i="7"/>
  <c r="I151" i="7"/>
  <c r="I155" i="7"/>
  <c r="I141" i="7"/>
  <c r="I144" i="7"/>
  <c r="I147" i="7"/>
  <c r="I123" i="7"/>
  <c r="I124" i="7"/>
  <c r="I125" i="7"/>
  <c r="I126" i="7"/>
  <c r="I129" i="7"/>
  <c r="I130" i="7"/>
  <c r="I131" i="7"/>
  <c r="I132" i="7"/>
  <c r="I133" i="7"/>
  <c r="I134" i="7"/>
  <c r="I135" i="7"/>
  <c r="I137" i="7"/>
  <c r="I116" i="7"/>
  <c r="I117" i="7"/>
  <c r="I118" i="7"/>
  <c r="I121" i="7"/>
  <c r="I122" i="7"/>
  <c r="I109" i="7"/>
  <c r="I110" i="7"/>
  <c r="I111" i="7"/>
  <c r="I112" i="7"/>
  <c r="I115" i="7"/>
  <c r="I98" i="7"/>
  <c r="I102" i="7"/>
  <c r="I103" i="7"/>
  <c r="I104" i="7"/>
  <c r="I105" i="7"/>
  <c r="I106" i="7"/>
  <c r="I85" i="7"/>
  <c r="I88" i="7"/>
  <c r="I89" i="7"/>
  <c r="I92" i="7"/>
  <c r="I93" i="7"/>
  <c r="I94" i="7"/>
  <c r="I95" i="7"/>
  <c r="I96" i="7"/>
  <c r="I97" i="7"/>
  <c r="I72" i="7"/>
  <c r="I76" i="7"/>
  <c r="I77" i="7"/>
  <c r="I78" i="7"/>
  <c r="I81" i="7"/>
  <c r="I82" i="7"/>
  <c r="I83" i="7"/>
  <c r="I84" i="7"/>
  <c r="I68" i="7"/>
  <c r="I69" i="7"/>
  <c r="I61" i="7"/>
  <c r="I62" i="7"/>
  <c r="I63" i="7"/>
  <c r="I64" i="7"/>
  <c r="I46" i="7"/>
  <c r="I48" i="7"/>
  <c r="I53" i="7"/>
  <c r="I54" i="7"/>
  <c r="I55" i="7"/>
  <c r="I56" i="7"/>
  <c r="I57" i="7"/>
  <c r="I58" i="7"/>
  <c r="I59" i="7"/>
  <c r="I24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14" i="7"/>
  <c r="I15" i="7"/>
  <c r="I21" i="7"/>
  <c r="I22" i="7"/>
  <c r="I23" i="7"/>
  <c r="G67" i="7"/>
  <c r="G66" i="7" s="1"/>
  <c r="G65" i="7" s="1"/>
  <c r="H67" i="7"/>
  <c r="H66" i="7" s="1"/>
  <c r="G75" i="7"/>
  <c r="G74" i="7" s="1"/>
  <c r="H75" i="7"/>
  <c r="H74" i="7" s="1"/>
  <c r="G80" i="7"/>
  <c r="G79" i="7" s="1"/>
  <c r="H80" i="7"/>
  <c r="H79" i="7" s="1"/>
  <c r="G87" i="7"/>
  <c r="G86" i="7" s="1"/>
  <c r="H87" i="7"/>
  <c r="H86" i="7" s="1"/>
  <c r="G148" i="7"/>
  <c r="G152" i="7"/>
  <c r="G101" i="7"/>
  <c r="G100" i="7" s="1"/>
  <c r="H101" i="7"/>
  <c r="H100" i="7" s="1"/>
  <c r="G91" i="7"/>
  <c r="G90" i="7" s="1"/>
  <c r="H91" i="7"/>
  <c r="H90" i="7" s="1"/>
  <c r="G60" i="7"/>
  <c r="H60" i="7"/>
  <c r="G25" i="7"/>
  <c r="H25" i="7"/>
  <c r="G45" i="7"/>
  <c r="H45" i="7"/>
  <c r="G146" i="7"/>
  <c r="G145" i="7" s="1"/>
  <c r="H146" i="7"/>
  <c r="G143" i="7"/>
  <c r="G142" i="7" s="1"/>
  <c r="H143" i="7"/>
  <c r="H142" i="7" s="1"/>
  <c r="G140" i="7"/>
  <c r="G139" i="7" s="1"/>
  <c r="H140" i="7"/>
  <c r="H139" i="7" s="1"/>
  <c r="H154" i="7"/>
  <c r="F154" i="7"/>
  <c r="F153" i="7" s="1"/>
  <c r="F152" i="7" s="1"/>
  <c r="F148" i="7"/>
  <c r="I60" i="7"/>
  <c r="L8" i="9"/>
  <c r="L9" i="9"/>
  <c r="L10" i="9"/>
  <c r="L11" i="9"/>
  <c r="L12" i="9"/>
  <c r="K8" i="9"/>
  <c r="K9" i="9"/>
  <c r="K10" i="9"/>
  <c r="K11" i="9"/>
  <c r="K12" i="9"/>
  <c r="L7" i="9"/>
  <c r="K7" i="9"/>
  <c r="H6" i="10"/>
  <c r="H150" i="7"/>
  <c r="H114" i="7"/>
  <c r="G113" i="7"/>
  <c r="H71" i="7"/>
  <c r="H70" i="7" s="1"/>
  <c r="I70" i="7" s="1"/>
  <c r="H52" i="7"/>
  <c r="G51" i="7"/>
  <c r="H47" i="7"/>
  <c r="H20" i="7"/>
  <c r="G11" i="7" l="1"/>
  <c r="G73" i="7"/>
  <c r="I12" i="7"/>
  <c r="I47" i="7"/>
  <c r="F19" i="7"/>
  <c r="F18" i="7" s="1"/>
  <c r="I75" i="7"/>
  <c r="I90" i="7"/>
  <c r="G13" i="7"/>
  <c r="I25" i="7"/>
  <c r="H65" i="7"/>
  <c r="I20" i="7"/>
  <c r="I150" i="7"/>
  <c r="I80" i="7"/>
  <c r="I154" i="7"/>
  <c r="I128" i="7"/>
  <c r="I146" i="7"/>
  <c r="I86" i="7"/>
  <c r="H153" i="7"/>
  <c r="H152" i="7" s="1"/>
  <c r="I152" i="7" s="1"/>
  <c r="G19" i="7"/>
  <c r="G18" i="7" s="1"/>
  <c r="I52" i="7"/>
  <c r="I142" i="7"/>
  <c r="I45" i="7"/>
  <c r="I100" i="7"/>
  <c r="I67" i="7"/>
  <c r="H19" i="7"/>
  <c r="I66" i="7"/>
  <c r="I139" i="7"/>
  <c r="F13" i="7"/>
  <c r="I13" i="7" s="1"/>
  <c r="I140" i="7"/>
  <c r="I107" i="7"/>
  <c r="I79" i="7"/>
  <c r="I71" i="7"/>
  <c r="I91" i="7"/>
  <c r="I87" i="7"/>
  <c r="I101" i="7"/>
  <c r="I114" i="7"/>
  <c r="I143" i="7"/>
  <c r="I108" i="7"/>
  <c r="I120" i="7"/>
  <c r="H127" i="7"/>
  <c r="G127" i="7"/>
  <c r="G99" i="7" s="1"/>
  <c r="I136" i="7"/>
  <c r="G50" i="7"/>
  <c r="H145" i="7"/>
  <c r="I145" i="7" s="1"/>
  <c r="G138" i="7"/>
  <c r="H113" i="7"/>
  <c r="I113" i="7" s="1"/>
  <c r="H51" i="7"/>
  <c r="H50" i="7" s="1"/>
  <c r="H149" i="7"/>
  <c r="H119" i="7"/>
  <c r="I119" i="7" s="1"/>
  <c r="I19" i="7" l="1"/>
  <c r="H99" i="7"/>
  <c r="I11" i="7"/>
  <c r="F10" i="7"/>
  <c r="F9" i="7" s="1"/>
  <c r="F8" i="7" s="1"/>
  <c r="I51" i="7"/>
  <c r="I65" i="7"/>
  <c r="I127" i="7"/>
  <c r="H10" i="7"/>
  <c r="I73" i="7"/>
  <c r="I74" i="7"/>
  <c r="I153" i="7"/>
  <c r="I149" i="7"/>
  <c r="H16" i="7"/>
  <c r="I16" i="7" s="1"/>
  <c r="H148" i="7"/>
  <c r="I148" i="7" s="1"/>
  <c r="H138" i="7"/>
  <c r="I138" i="7" s="1"/>
  <c r="G49" i="7"/>
  <c r="G17" i="7" s="1"/>
  <c r="I50" i="7"/>
  <c r="H18" i="7"/>
  <c r="I10" i="7" l="1"/>
  <c r="F17" i="7"/>
  <c r="H9" i="7"/>
  <c r="I18" i="7"/>
  <c r="H49" i="7"/>
  <c r="H17" i="7" s="1"/>
  <c r="I99" i="7"/>
  <c r="I9" i="7" l="1"/>
  <c r="H8" i="7"/>
  <c r="I8" i="7" s="1"/>
  <c r="I49" i="7"/>
  <c r="I17" i="7"/>
  <c r="G88" i="3"/>
  <c r="K88" i="3" s="1"/>
</calcChain>
</file>

<file path=xl/sharedStrings.xml><?xml version="1.0" encoding="utf-8"?>
<sst xmlns="http://schemas.openxmlformats.org/spreadsheetml/2006/main" count="411" uniqueCount="226">
  <si>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</si>
  <si>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</si>
  <si>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</si>
  <si>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</si>
  <si>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</si>
  <si>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</si>
  <si>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</si>
  <si>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</si>
  <si>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</si>
  <si>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</si>
  <si>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</si>
  <si>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</si>
  <si>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</si>
  <si>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</si>
  <si>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</si>
  <si>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</si>
  <si>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</si>
  <si>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</si>
  <si>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</si>
  <si>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</si>
  <si>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</si>
  <si>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</si>
  <si>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</si>
  <si>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</si>
  <si>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</si>
  <si>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</si>
  <si>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</si>
  <si>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</si>
  <si>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</si>
  <si>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</si>
  <si>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</si>
  <si>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</si>
  <si>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</si>
  <si>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</si>
  <si>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</si>
  <si>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Otplata glavnice primljenih kredita i zajmova od međunarodnih organizacija, institucija i tijela EU te inozemnih vlada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</si>
  <si>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</si>
  <si>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</si>
  <si>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</si>
  <si>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</si>
  <si>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</si>
  <si>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</si>
  <si>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</si>
  <si>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</si>
  <si>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</si>
  <si>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</si>
  <si>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</si>
  <si>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</si>
  <si>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</si>
  <si>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</si>
  <si>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</si>
  <si>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</si>
  <si>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</si>
  <si>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</si>
  <si>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</si>
  <si>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</si>
  <si>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</si>
  <si>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</si>
  <si>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TEKUĆI PLAN N.*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</si>
  <si>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</si>
  <si>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</si>
  <si>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</si>
  <si>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</si>
  <si>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OSTVARENJE/IZVRŠENJE 
2023. </t>
  </si>
  <si>
    <t>REBALANS 2024.</t>
  </si>
  <si>
    <t xml:space="preserve">OSTVARENJE/IZVRŠENJE 
2024. </t>
  </si>
  <si>
    <t xml:space="preserve"> REBALANS 2024.</t>
  </si>
  <si>
    <t xml:space="preserve">IZVRŠENJE 
2023. </t>
  </si>
  <si>
    <t xml:space="preserve">IZVRŠENJE 
2024. </t>
  </si>
  <si>
    <t>OSTVARENJE/IZVRŠENJE 
2023.</t>
  </si>
  <si>
    <t>IZVORNI PLAN/REBALANS 2023.</t>
  </si>
  <si>
    <t>MUZEJ GRADA ŠIBENIKA</t>
  </si>
  <si>
    <t>OPĆI PRIHODI I PRIMICI</t>
  </si>
  <si>
    <t>VLASTITI PRIHODI</t>
  </si>
  <si>
    <t>PRIHODI ZA POSEBNE NAMJENE</t>
  </si>
  <si>
    <t>POMOĆI IZ DRŽAVNOG PRORAČUNA</t>
  </si>
  <si>
    <t>POMOĆI IZ ŽUPANIJSKOG PRORAČUNA</t>
  </si>
  <si>
    <t>OSTALE POMOĆI</t>
  </si>
  <si>
    <t>SREDSTVA EUROPSKE UNIJE</t>
  </si>
  <si>
    <t>MUZEJSKA DJELATNOST</t>
  </si>
  <si>
    <t>REDOVNA DJELATNOST MUZEJA</t>
  </si>
  <si>
    <t>RASHODI ZA ZAPOSLENE</t>
  </si>
  <si>
    <t>PLAĆE ZA REDOVAN RAD</t>
  </si>
  <si>
    <t>PLAĆE ZA PREKOVREMENI RAD</t>
  </si>
  <si>
    <t>OSTALI RASHODI ZA ZAPOSLENE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</si>
  <si>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</si>
  <si>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</si>
  <si>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</si>
  <si>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</si>
  <si>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</si>
  <si>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</si>
  <si>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</si>
  <si>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</si>
  <si>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</si>
  <si>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</si>
  <si>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</si>
  <si>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</si>
  <si>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</si>
  <si>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</si>
  <si>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</si>
  <si>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</si>
  <si>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</si>
  <si>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</si>
  <si>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</si>
  <si>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</si>
  <si>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FINANCIJSKI RASHODI</t>
  </si>
  <si>
    <t>ZATEZNE KAMATE</t>
  </si>
  <si>
    <t>RASHODI ZA NABAVU PROIZVEDENE DUGOTRAJNE IMOVINE</t>
  </si>
  <si>
    <t>UREDSKA OPREMA I NAMJEŠTAJ</t>
  </si>
  <si>
    <t>ZAŠTITA KULTURNO POVIJESNE BAŠTINE</t>
  </si>
  <si>
    <t>OPREMA ZA ODRŽAVANJE I ZAŠTITU</t>
  </si>
  <si>
    <t>MUZEJSKI IZLOŠCI I PREDMETI PRIRODNOH RIJETKOSTI</t>
  </si>
  <si>
    <t>STALNI POSTAV MUZEJA</t>
  </si>
  <si>
    <t>RASHODI ZA DODATNA ULAGANJA NA NEFINANCIJSKOJ IMOVINI</t>
  </si>
  <si>
    <t>DODATNA ULAGANJA NA POSTROJENJIMA I OPREMI</t>
  </si>
  <si>
    <t>MUZEJSKO-GALERIJSKA DJELATNOST</t>
  </si>
  <si>
    <t>NAKNADE TROŠKOVA OSOBAMA IZVAN RADNOG ODNOSA</t>
  </si>
  <si>
    <t>ARHEOLOŠKI LOKALITETI</t>
  </si>
  <si>
    <t>MUZEJSKO IZDAVAŠTVO</t>
  </si>
  <si>
    <t>EDUKACIJA U EUROPSKIM MUZEJIMA - ERASMUS+</t>
  </si>
  <si>
    <t xml:space="preserve">OSTVARENJE/ IZVRŠENJE 2024. </t>
  </si>
  <si>
    <t>5=3/2*100</t>
  </si>
  <si>
    <t>7=5/3*100</t>
  </si>
  <si>
    <t>USLUGE PROMIDŽBE I INFORMIRANJA</t>
  </si>
  <si>
    <t>OSTALI NESPOMENUTI RASHODI POSLOVANJA</t>
  </si>
  <si>
    <t>INSTRUMENTI, UREĐAJI I STROJEVI</t>
  </si>
  <si>
    <t>DODATNA ULAGANJA NA GRAĐEVINSKIM OBJEKTIMA</t>
  </si>
  <si>
    <t>OSTALE NAKNADE TROŠKOVA ZAPOSLENIMA</t>
  </si>
  <si>
    <t>SLUŽBENA, RADNA I ZAŠTITA ODJEĆA I OBUĆA</t>
  </si>
  <si>
    <t>ENERGETSKA OBNOVA MUZEJA GRADA ŠIBENIKA</t>
  </si>
  <si>
    <t>POMOĆI DANE U INOZEMSTVO I UNUTAR OPĆE DRŽAVE</t>
  </si>
  <si>
    <t>KAPITALNI PRIJENOSI IZMEĐU PRORAČUNSKIH KORISNIKA ISTOG PRORAČUNA TEMELJEM PRIJENOSA EU SREDSTAVA</t>
  </si>
  <si>
    <t>Otplata glavnice primljenih zajmova od ostalih tuzemnih financijskih institucija izvan javnog sektora</t>
  </si>
  <si>
    <t>08 Rekreacija, kultura i religija</t>
  </si>
  <si>
    <t>082 Službe kulture</t>
  </si>
  <si>
    <t>4 Prihodi za posebne namjene</t>
  </si>
  <si>
    <t>44 Prihodi za posebne namjene</t>
  </si>
  <si>
    <t>5 Pomoći</t>
  </si>
  <si>
    <t>51 Pomoći iz državnog proračuna</t>
  </si>
  <si>
    <t>52 Pomoći iz županijskog proračuna</t>
  </si>
  <si>
    <t>53 Ostale pomoći</t>
  </si>
  <si>
    <t>56 Sredstva Europske unije</t>
  </si>
  <si>
    <t>6 Donacije</t>
  </si>
  <si>
    <t>61 Donacije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</si>
  <si>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</si>
  <si>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</si>
  <si>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</si>
  <si>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</si>
  <si>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iz državnog proračuna temeljem prijenosa EU sredstava</t>
  </si>
  <si>
    <t>Prihodi od upravnih i administrativnih pristojbi, pristojbi po posebnim propisima i naknada</t>
  </si>
  <si>
    <t>Ostali nespomenuti prihodi po posebnim propisima</t>
  </si>
  <si>
    <t>Prihodi od pruženih usluga</t>
  </si>
  <si>
    <t>Donacije od pravnih i fizičkih osoba izvan općeg proračuna i povrat donacija po protestiranim jamstvima</t>
  </si>
  <si>
    <t>Kapitalne donacije</t>
  </si>
  <si>
    <t>Prihodi iz nadležnog proračuna i od HZZO-a temeljem ugovornih obveza</t>
  </si>
  <si>
    <t xml:space="preserve">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</si>
  <si>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</si>
  <si>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</si>
  <si>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</si>
  <si>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</si>
  <si>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</si>
  <si>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</si>
  <si>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</si>
  <si>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</si>
  <si>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</si>
  <si>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</si>
  <si>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</si>
  <si>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</si>
  <si>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</si>
  <si>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</si>
  <si>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</si>
  <si>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</si>
  <si>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</si>
  <si>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</si>
  <si>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</si>
  <si>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</si>
  <si>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</si>
  <si>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</si>
  <si>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</si>
  <si>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</si>
  <si>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</si>
  <si>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</si>
  <si>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</si>
  <si>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</si>
  <si>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</si>
  <si>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</si>
  <si>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</si>
  <si>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</si>
  <si>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</si>
  <si>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</si>
  <si>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Zatezne kamate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</si>
  <si>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</si>
  <si>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</si>
  <si>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</si>
  <si>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</si>
  <si>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</si>
  <si>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</si>
  <si>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Muzejski izlošci i predmeti prirodnih rijetkosti</t>
  </si>
  <si>
    <t>Rashodi za dodatna ulaganja na nefinancijskoj imovini</t>
  </si>
  <si>
    <t xml:space="preserve">Dodatna ulaganja na postrojenjima i opremi </t>
  </si>
  <si>
    <t>Pomoći dane u inozemstvo i unutar općeg proračuna</t>
  </si>
  <si>
    <t>Prijenosi između proračunskih korisnika istog proračuna</t>
  </si>
  <si>
    <t>Kapitalni prijenosi između proračunskih korisnika istog proračuna temeljem prijenosa EU sredstava</t>
  </si>
  <si>
    <t>Ostale naknade troškova zaposlenima</t>
  </si>
  <si>
    <t>Službena, radna i zaštitna odjeća i obuća</t>
  </si>
  <si>
    <t>Instrumenti, uređaji i strojevi</t>
  </si>
  <si>
    <t>Dodatna ulaganja na građevinskim objektima</t>
  </si>
  <si>
    <t>Vlastiti izvori</t>
  </si>
  <si>
    <t>Višak prihoda poslovanja</t>
  </si>
  <si>
    <t>Prihodi za posebne namjene-višak</t>
  </si>
  <si>
    <t>Vlastiti prihodi-višak</t>
  </si>
  <si>
    <t>MANJAK POKRIVEN TEKUĆIM PRIHODIMA</t>
  </si>
  <si>
    <t>Manjak poslovanja</t>
  </si>
  <si>
    <t>Opći prihodi i primici</t>
  </si>
  <si>
    <t>Kapitalne pomoći iz državnog proračuna temeljem prijenosa EU sredstava</t>
  </si>
  <si>
    <t>IZVJEŠTAJ O IZVRŠENJU FINANCIJSKOG PLANA MUZEJA GRADA ŠIBENIKA ZA 2024. GODINU</t>
  </si>
  <si>
    <t xml:space="preserve">49 Preneseni višak prihoda </t>
  </si>
  <si>
    <t>39 Preneseni višak prihoda</t>
  </si>
  <si>
    <t>VIŠAK ISKORIŠTEN ZA POKRIĆE RASHODA</t>
  </si>
  <si>
    <t>Rezultat poslovanja</t>
  </si>
  <si>
    <t>Manjak prihoda</t>
  </si>
  <si>
    <t>Račun</t>
  </si>
  <si>
    <t>Naziv računa</t>
  </si>
  <si>
    <t>Ostvarenje/Izvršenje 2023.</t>
  </si>
  <si>
    <t>Rebalans 2024.</t>
  </si>
  <si>
    <t>Ostvarenje/Izvršenje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</si>
</sst>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4" fontId="1" fillId="0" borderId="3" xfId="0" applyNumberFormat="1" applyFont="1" applyBorder="1"/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9" fillId="2" borderId="3" xfId="0" applyFont="1" applyFill="1" applyBorder="1" applyAlignment="1">
      <alignment horizontal="left" vertical="center"/>
    </xf>
    <xf numFmtId="4" fontId="0" fillId="0" borderId="3" xfId="0" applyNumberFormat="1" applyFont="1" applyBorder="1"/>
    <xf numFmtId="0" fontId="6" fillId="3" borderId="6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" fontId="3" fillId="0" borderId="3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justify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workbookViewId="0">
      <selection activeCell="B1" sqref="B1:L1"/>
    </sheetView>
  </sheetViews>
  <sheetFormatPr defaultRowHeight="15" x14ac:dyDescent="0.25"/>
  <cols>
    <col min="6" max="7" width="25.28515625" customWidth="1"/>
    <col min="8" max="8" width="17" bestFit="1" customWidth="1"/>
    <col min="9" max="9" width="16.5703125" hidden="1" customWidth="1"/>
    <col min="10" max="10" width="25.28515625" customWidth="1"/>
    <col min="11" max="12" width="15.7109375" customWidth="1"/>
  </cols>
  <sheetData>
    <row r="1" spans="2:12" ht="42" customHeight="1" x14ac:dyDescent="0.25">
      <c r="B1" s="119" t="s">
        <v>215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2:12" ht="15.75" customHeight="1" x14ac:dyDescent="0.25">
      <c r="B2" s="119" t="s">
        <v>11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2" ht="6.75" customHeight="1" x14ac:dyDescent="0.25">
      <c r="B3" s="103"/>
      <c r="C3" s="103"/>
      <c r="D3" s="103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25">
      <c r="B4" s="119" t="s">
        <v>48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2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x14ac:dyDescent="0.25">
      <c r="B6" s="118" t="s">
        <v>49</v>
      </c>
      <c r="C6" s="118"/>
      <c r="D6" s="118"/>
      <c r="E6" s="118"/>
      <c r="F6" s="118"/>
      <c r="G6" s="39"/>
      <c r="H6" s="39"/>
      <c r="I6" s="39"/>
      <c r="J6" s="39"/>
      <c r="K6" s="40"/>
      <c r="L6" s="35"/>
    </row>
    <row r="7" spans="2:12" ht="25.5" x14ac:dyDescent="0.25">
      <c r="B7" s="107" t="s">
        <v>6</v>
      </c>
      <c r="C7" s="108"/>
      <c r="D7" s="108"/>
      <c r="E7" s="108"/>
      <c r="F7" s="109"/>
      <c r="G7" s="19" t="s">
        <v>63</v>
      </c>
      <c r="H7" s="1" t="s">
        <v>64</v>
      </c>
      <c r="I7" s="1" t="s">
        <v>58</v>
      </c>
      <c r="J7" s="19" t="s">
        <v>65</v>
      </c>
      <c r="K7" s="1" t="s">
        <v>15</v>
      </c>
      <c r="L7" s="1" t="s">
        <v>40</v>
      </c>
    </row>
    <row r="8" spans="2:12" s="22" customFormat="1" ht="11.25" x14ac:dyDescent="0.2">
      <c r="B8" s="110">
        <v>1</v>
      </c>
      <c r="C8" s="110"/>
      <c r="D8" s="110"/>
      <c r="E8" s="110"/>
      <c r="F8" s="111"/>
      <c r="G8" s="21">
        <v>2</v>
      </c>
      <c r="H8" s="20">
        <v>3</v>
      </c>
      <c r="I8" s="20">
        <v>4</v>
      </c>
      <c r="J8" s="20">
        <v>5</v>
      </c>
      <c r="K8" s="20" t="s">
        <v>17</v>
      </c>
      <c r="L8" s="20" t="s">
        <v>122</v>
      </c>
    </row>
    <row r="9" spans="2:12" x14ac:dyDescent="0.25">
      <c r="B9" s="123" t="s">
        <v>0</v>
      </c>
      <c r="C9" s="102"/>
      <c r="D9" s="102"/>
      <c r="E9" s="102"/>
      <c r="F9" s="124"/>
      <c r="G9" s="80">
        <f>G10+G11</f>
        <v>741308.33</v>
      </c>
      <c r="H9" s="80">
        <f>H10+H11</f>
        <v>969272</v>
      </c>
      <c r="I9" s="80"/>
      <c r="J9" s="80">
        <f>J10+J11</f>
        <v>920358.34</v>
      </c>
      <c r="K9" s="80">
        <f>J9/G9*100</f>
        <v>124.15324403544743</v>
      </c>
      <c r="L9" s="80">
        <f>J9/H9*100</f>
        <v>94.95356721333124</v>
      </c>
    </row>
    <row r="10" spans="2:12" x14ac:dyDescent="0.25">
      <c r="B10" s="112" t="s">
        <v>41</v>
      </c>
      <c r="C10" s="113"/>
      <c r="D10" s="113"/>
      <c r="E10" s="113"/>
      <c r="F10" s="122"/>
      <c r="G10" s="81">
        <v>741308.33</v>
      </c>
      <c r="H10" s="81">
        <v>969272</v>
      </c>
      <c r="I10" s="81"/>
      <c r="J10" s="81">
        <v>920358.34</v>
      </c>
      <c r="K10" s="80">
        <f t="shared" ref="K10:K15" si="0">J10/G10*100</f>
        <v>124.15324403544743</v>
      </c>
      <c r="L10" s="80">
        <f t="shared" ref="L10:L15" si="1">J10/H10*100</f>
        <v>94.95356721333124</v>
      </c>
    </row>
    <row r="11" spans="2:12" x14ac:dyDescent="0.25">
      <c r="B11" s="125" t="s">
        <v>46</v>
      </c>
      <c r="C11" s="122"/>
      <c r="D11" s="122"/>
      <c r="E11" s="122"/>
      <c r="F11" s="122"/>
      <c r="G11" s="81">
        <v>0</v>
      </c>
      <c r="H11" s="81">
        <v>0</v>
      </c>
      <c r="I11" s="81"/>
      <c r="J11" s="81">
        <v>0</v>
      </c>
      <c r="K11" s="80" t="e">
        <f t="shared" si="0"/>
        <v>#DIV/0!</v>
      </c>
      <c r="L11" s="80" t="e">
        <f t="shared" si="1"/>
        <v>#DIV/0!</v>
      </c>
    </row>
    <row r="12" spans="2:12" x14ac:dyDescent="0.25">
      <c r="B12" s="15" t="s">
        <v>1</v>
      </c>
      <c r="C12" s="28"/>
      <c r="D12" s="28"/>
      <c r="E12" s="28"/>
      <c r="F12" s="28"/>
      <c r="G12" s="80">
        <f>G13+G14</f>
        <v>719984.44</v>
      </c>
      <c r="H12" s="80">
        <v>969272</v>
      </c>
      <c r="I12" s="80"/>
      <c r="J12" s="80">
        <f>J13+J14</f>
        <v>969469.63</v>
      </c>
      <c r="K12" s="80">
        <f t="shared" si="0"/>
        <v>134.65146969009498</v>
      </c>
      <c r="L12" s="80">
        <f t="shared" si="1"/>
        <v>100.02038952946128</v>
      </c>
    </row>
    <row r="13" spans="2:12" x14ac:dyDescent="0.25">
      <c r="B13" s="120" t="s">
        <v>42</v>
      </c>
      <c r="C13" s="113"/>
      <c r="D13" s="113"/>
      <c r="E13" s="113"/>
      <c r="F13" s="113"/>
      <c r="G13" s="81">
        <v>630856.86</v>
      </c>
      <c r="H13" s="81">
        <v>836035</v>
      </c>
      <c r="I13" s="81"/>
      <c r="J13" s="81">
        <v>853791.37</v>
      </c>
      <c r="K13" s="80">
        <f t="shared" si="0"/>
        <v>135.33836661457562</v>
      </c>
      <c r="L13" s="80">
        <f t="shared" si="1"/>
        <v>102.1238787849791</v>
      </c>
    </row>
    <row r="14" spans="2:12" x14ac:dyDescent="0.25">
      <c r="B14" s="121" t="s">
        <v>43</v>
      </c>
      <c r="C14" s="122"/>
      <c r="D14" s="122"/>
      <c r="E14" s="122"/>
      <c r="F14" s="122"/>
      <c r="G14" s="82">
        <v>89127.58</v>
      </c>
      <c r="H14" s="82">
        <v>133237</v>
      </c>
      <c r="I14" s="82"/>
      <c r="J14" s="82">
        <v>115678.26</v>
      </c>
      <c r="K14" s="80">
        <f t="shared" si="0"/>
        <v>129.78952194146862</v>
      </c>
      <c r="L14" s="80">
        <f t="shared" si="1"/>
        <v>86.821423478463188</v>
      </c>
    </row>
    <row r="15" spans="2:12" x14ac:dyDescent="0.25">
      <c r="B15" s="101" t="s">
        <v>50</v>
      </c>
      <c r="C15" s="102"/>
      <c r="D15" s="102"/>
      <c r="E15" s="102"/>
      <c r="F15" s="102"/>
      <c r="G15" s="80">
        <v>21323.89</v>
      </c>
      <c r="H15" s="80">
        <f>H9-H12</f>
        <v>0</v>
      </c>
      <c r="I15" s="83"/>
      <c r="J15" s="83">
        <f>J9-J12</f>
        <v>-49111.290000000037</v>
      </c>
      <c r="K15" s="80">
        <f t="shared" si="0"/>
        <v>-230.31112053194812</v>
      </c>
      <c r="L15" s="80" t="e">
        <f t="shared" si="1"/>
        <v>#DIV/0!</v>
      </c>
    </row>
    <row r="16" spans="2:12" ht="18" x14ac:dyDescent="0.25">
      <c r="B16" s="34"/>
      <c r="C16" s="41"/>
      <c r="D16" s="41"/>
      <c r="E16" s="41"/>
      <c r="F16" s="41"/>
      <c r="G16" s="41"/>
      <c r="H16" s="41"/>
      <c r="I16" s="42"/>
      <c r="J16" s="42"/>
      <c r="K16" s="42"/>
      <c r="L16" s="42"/>
    </row>
    <row r="17" spans="1:43" ht="18" customHeight="1" x14ac:dyDescent="0.25">
      <c r="B17" s="118" t="s">
        <v>51</v>
      </c>
      <c r="C17" s="118"/>
      <c r="D17" s="118"/>
      <c r="E17" s="118"/>
      <c r="F17" s="118"/>
      <c r="G17" s="41"/>
      <c r="H17" s="41"/>
      <c r="I17" s="42"/>
      <c r="J17" s="42"/>
      <c r="K17" s="42"/>
      <c r="L17" s="42"/>
    </row>
    <row r="18" spans="1:43" ht="25.5" x14ac:dyDescent="0.25">
      <c r="B18" s="107" t="s">
        <v>6</v>
      </c>
      <c r="C18" s="108"/>
      <c r="D18" s="108"/>
      <c r="E18" s="108"/>
      <c r="F18" s="109"/>
      <c r="G18" s="19" t="s">
        <v>63</v>
      </c>
      <c r="H18" s="1" t="s">
        <v>64</v>
      </c>
      <c r="I18" s="1" t="s">
        <v>58</v>
      </c>
      <c r="J18" s="19" t="s">
        <v>65</v>
      </c>
      <c r="K18" s="1" t="s">
        <v>15</v>
      </c>
      <c r="L18" s="1" t="s">
        <v>40</v>
      </c>
    </row>
    <row r="19" spans="1:43" s="22" customFormat="1" x14ac:dyDescent="0.25">
      <c r="B19" s="110">
        <v>1</v>
      </c>
      <c r="C19" s="110"/>
      <c r="D19" s="110"/>
      <c r="E19" s="110"/>
      <c r="F19" s="111"/>
      <c r="G19" s="21">
        <v>2</v>
      </c>
      <c r="H19" s="20">
        <v>3</v>
      </c>
      <c r="I19" s="20">
        <v>4</v>
      </c>
      <c r="J19" s="20">
        <v>5</v>
      </c>
      <c r="K19" s="20" t="s">
        <v>17</v>
      </c>
      <c r="L19" s="20" t="s">
        <v>122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2"/>
      <c r="B20" s="112" t="s">
        <v>44</v>
      </c>
      <c r="C20" s="114"/>
      <c r="D20" s="114"/>
      <c r="E20" s="114"/>
      <c r="F20" s="115"/>
      <c r="G20" s="82">
        <v>0</v>
      </c>
      <c r="H20" s="82">
        <v>0</v>
      </c>
      <c r="I20" s="82"/>
      <c r="J20" s="82">
        <v>0</v>
      </c>
      <c r="K20" s="82" t="e">
        <f>J20/G20*100</f>
        <v>#DIV/0!</v>
      </c>
      <c r="L20" s="82" t="e">
        <f>J20/H20*100</f>
        <v>#DIV/0!</v>
      </c>
    </row>
    <row r="21" spans="1:43" x14ac:dyDescent="0.25">
      <c r="A21" s="22"/>
      <c r="B21" s="112" t="s">
        <v>45</v>
      </c>
      <c r="C21" s="113"/>
      <c r="D21" s="113"/>
      <c r="E21" s="113"/>
      <c r="F21" s="113"/>
      <c r="G21" s="82">
        <v>620.20000000000005</v>
      </c>
      <c r="H21" s="82">
        <v>0</v>
      </c>
      <c r="I21" s="82"/>
      <c r="J21" s="82">
        <v>0</v>
      </c>
      <c r="K21" s="82">
        <f t="shared" ref="K21:K24" si="2">J21/G21*100</f>
        <v>0</v>
      </c>
      <c r="L21" s="82" t="e">
        <f t="shared" ref="L21:L22" si="3">J21/H21*100</f>
        <v>#DIV/0!</v>
      </c>
    </row>
    <row r="22" spans="1:43" s="29" customFormat="1" ht="15" customHeight="1" x14ac:dyDescent="0.25">
      <c r="A22" s="22"/>
      <c r="B22" s="104" t="s">
        <v>47</v>
      </c>
      <c r="C22" s="105"/>
      <c r="D22" s="105"/>
      <c r="E22" s="105"/>
      <c r="F22" s="106"/>
      <c r="G22" s="80">
        <v>-620.20000000000005</v>
      </c>
      <c r="H22" s="80">
        <f>H20-H21</f>
        <v>0</v>
      </c>
      <c r="I22" s="80"/>
      <c r="J22" s="80">
        <f>J20-J21</f>
        <v>0</v>
      </c>
      <c r="K22" s="82">
        <f t="shared" si="2"/>
        <v>0</v>
      </c>
      <c r="L22" s="82" t="e">
        <f t="shared" si="3"/>
        <v>#DIV/0!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9" customFormat="1" ht="15" customHeight="1" x14ac:dyDescent="0.25">
      <c r="A23" s="22"/>
      <c r="B23" s="104" t="s">
        <v>52</v>
      </c>
      <c r="C23" s="105"/>
      <c r="D23" s="105"/>
      <c r="E23" s="105"/>
      <c r="F23" s="106"/>
      <c r="G23" s="80">
        <v>-30666.720000000001</v>
      </c>
      <c r="H23" s="80">
        <v>-9963.0300000000007</v>
      </c>
      <c r="I23" s="80"/>
      <c r="J23" s="80">
        <v>-9963.0300000000007</v>
      </c>
      <c r="K23" s="82">
        <f t="shared" si="2"/>
        <v>32.488084803330779</v>
      </c>
      <c r="L23" s="82">
        <f>J23/H23*100</f>
        <v>100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2"/>
      <c r="B24" s="101" t="s">
        <v>53</v>
      </c>
      <c r="C24" s="102"/>
      <c r="D24" s="102"/>
      <c r="E24" s="102"/>
      <c r="F24" s="102"/>
      <c r="G24" s="80">
        <v>9963.0300000000007</v>
      </c>
      <c r="H24" s="80">
        <v>0</v>
      </c>
      <c r="I24" s="80"/>
      <c r="J24" s="80">
        <f>J15+J23</f>
        <v>-59074.320000000036</v>
      </c>
      <c r="K24" s="82">
        <f t="shared" si="2"/>
        <v>-592.93528173658046</v>
      </c>
      <c r="L24" s="82" t="e">
        <f>J24/H24*100</f>
        <v>#DIV/0!</v>
      </c>
    </row>
    <row r="25" spans="1:43" ht="15.75" x14ac:dyDescent="0.25">
      <c r="B25" s="43"/>
      <c r="C25" s="44"/>
      <c r="D25" s="44"/>
      <c r="E25" s="44"/>
      <c r="F25" s="44"/>
      <c r="G25" s="45"/>
      <c r="H25" s="45"/>
      <c r="I25" s="45"/>
      <c r="J25" s="45"/>
      <c r="K25" s="45"/>
      <c r="L25" s="35"/>
    </row>
    <row r="26" spans="1:43" ht="15.75" x14ac:dyDescent="0.25">
      <c r="B26" s="116" t="s">
        <v>57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1:43" ht="15.75" x14ac:dyDescent="0.25">
      <c r="B27" s="11"/>
      <c r="C27" s="12"/>
      <c r="D27" s="12"/>
      <c r="E27" s="12"/>
      <c r="F27" s="12"/>
      <c r="G27" s="13"/>
      <c r="H27" s="13"/>
      <c r="I27" s="13"/>
      <c r="J27" s="13"/>
      <c r="K27" s="13"/>
    </row>
    <row r="28" spans="1:43" ht="15" customHeight="1" x14ac:dyDescent="0.25">
      <c r="B28" s="117" t="s">
        <v>59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43" x14ac:dyDescent="0.25">
      <c r="B29" s="117" t="s">
        <v>60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1:43" ht="15" customHeight="1" x14ac:dyDescent="0.25">
      <c r="B30" s="117" t="s">
        <v>61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43" ht="36.75" customHeight="1" x14ac:dyDescent="0.25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43" ht="15" customHeight="1" x14ac:dyDescent="0.25">
      <c r="B32" s="100" t="s">
        <v>62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</row>
    <row r="33" spans="2:12" x14ac:dyDescent="0.25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9"/>
  <sheetViews>
    <sheetView workbookViewId="0"/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8.42578125" bestFit="1" customWidth="1"/>
    <col min="7" max="8" width="25.28515625" customWidth="1"/>
    <col min="9" max="9" width="25.28515625" hidden="1" customWidth="1"/>
    <col min="10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4"/>
      <c r="F1" s="2"/>
      <c r="G1" s="2"/>
      <c r="H1" s="2"/>
      <c r="I1" s="2"/>
      <c r="J1" s="2"/>
      <c r="K1" s="2"/>
    </row>
    <row r="2" spans="2:12" ht="15.75" customHeight="1" x14ac:dyDescent="0.25">
      <c r="B2" s="129" t="s">
        <v>11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8" x14ac:dyDescent="0.25">
      <c r="B3" s="2"/>
      <c r="C3" s="2"/>
      <c r="D3" s="2"/>
      <c r="E3" s="14"/>
      <c r="F3" s="2"/>
      <c r="G3" s="2"/>
      <c r="H3" s="2"/>
      <c r="I3" s="2"/>
      <c r="J3" s="3"/>
      <c r="K3" s="3"/>
    </row>
    <row r="4" spans="2:12" ht="18" customHeight="1" x14ac:dyDescent="0.25">
      <c r="B4" s="129" t="s">
        <v>54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12" ht="18" x14ac:dyDescent="0.25">
      <c r="B5" s="2"/>
      <c r="C5" s="2"/>
      <c r="D5" s="2"/>
      <c r="E5" s="14"/>
      <c r="F5" s="2"/>
      <c r="G5" s="2"/>
      <c r="H5" s="2"/>
      <c r="I5" s="2"/>
      <c r="J5" s="3"/>
      <c r="K5" s="3"/>
    </row>
    <row r="6" spans="2:12" ht="15.75" customHeight="1" x14ac:dyDescent="0.25">
      <c r="B6" s="129" t="s">
        <v>16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2:12" ht="18" x14ac:dyDescent="0.25">
      <c r="B7" s="2"/>
      <c r="C7" s="2"/>
      <c r="D7" s="2"/>
      <c r="E7" s="14"/>
      <c r="F7" s="2"/>
      <c r="G7" s="2"/>
      <c r="H7" s="2"/>
      <c r="I7" s="2"/>
      <c r="J7" s="3"/>
      <c r="K7" s="3"/>
    </row>
    <row r="8" spans="2:12" ht="25.5" x14ac:dyDescent="0.25">
      <c r="B8" s="126" t="s">
        <v>6</v>
      </c>
      <c r="C8" s="127"/>
      <c r="D8" s="127"/>
      <c r="E8" s="127"/>
      <c r="F8" s="128"/>
      <c r="G8" s="30" t="s">
        <v>63</v>
      </c>
      <c r="H8" s="30" t="s">
        <v>66</v>
      </c>
      <c r="I8" s="30" t="s">
        <v>58</v>
      </c>
      <c r="J8" s="30" t="s">
        <v>65</v>
      </c>
      <c r="K8" s="30" t="s">
        <v>15</v>
      </c>
      <c r="L8" s="30" t="s">
        <v>40</v>
      </c>
    </row>
    <row r="9" spans="2:12" ht="16.5" customHeight="1" x14ac:dyDescent="0.25">
      <c r="B9" s="126">
        <v>1</v>
      </c>
      <c r="C9" s="127"/>
      <c r="D9" s="127"/>
      <c r="E9" s="127"/>
      <c r="F9" s="128"/>
      <c r="G9" s="30">
        <v>2</v>
      </c>
      <c r="H9" s="30">
        <v>3</v>
      </c>
      <c r="I9" s="30">
        <v>4</v>
      </c>
      <c r="J9" s="30">
        <v>5</v>
      </c>
      <c r="K9" s="30" t="s">
        <v>17</v>
      </c>
      <c r="L9" s="30" t="s">
        <v>122</v>
      </c>
    </row>
    <row r="10" spans="2:12" x14ac:dyDescent="0.25">
      <c r="B10" s="4"/>
      <c r="C10" s="4"/>
      <c r="D10" s="4"/>
      <c r="E10" s="4"/>
      <c r="F10" s="4" t="s">
        <v>18</v>
      </c>
      <c r="G10" s="68">
        <f>G11</f>
        <v>741308.33</v>
      </c>
      <c r="H10" s="68">
        <f>H12+H19+H21+H27</f>
        <v>969272</v>
      </c>
      <c r="I10" s="68"/>
      <c r="J10" s="69">
        <f>J11</f>
        <v>920358.33999999985</v>
      </c>
      <c r="K10" s="74">
        <f t="shared" ref="K10:K31" si="0">J10/G10*100</f>
        <v>124.15324403544743</v>
      </c>
      <c r="L10" s="74">
        <f t="shared" ref="L10:L31" si="1">J10/H10*100</f>
        <v>94.953567213331226</v>
      </c>
    </row>
    <row r="11" spans="2:12" ht="15.75" customHeight="1" x14ac:dyDescent="0.25">
      <c r="B11" s="4">
        <v>6</v>
      </c>
      <c r="C11" s="4"/>
      <c r="D11" s="4"/>
      <c r="E11" s="4"/>
      <c r="F11" s="4" t="s">
        <v>2</v>
      </c>
      <c r="G11" s="68">
        <f>G12+G19+G21+G27</f>
        <v>741308.33</v>
      </c>
      <c r="H11" s="68">
        <f>H12+H19+H21+H27</f>
        <v>969272</v>
      </c>
      <c r="I11" s="68"/>
      <c r="J11" s="69">
        <f>J12+J19+J21+J27</f>
        <v>920358.33999999985</v>
      </c>
      <c r="K11" s="74">
        <f t="shared" si="0"/>
        <v>124.15324403544743</v>
      </c>
      <c r="L11" s="74">
        <f t="shared" si="1"/>
        <v>94.953567213331226</v>
      </c>
    </row>
    <row r="12" spans="2:12" ht="25.5" x14ac:dyDescent="0.25">
      <c r="B12" s="76"/>
      <c r="C12" s="77">
        <v>63</v>
      </c>
      <c r="D12" s="77"/>
      <c r="E12" s="77"/>
      <c r="F12" s="77" t="s">
        <v>19</v>
      </c>
      <c r="G12" s="68">
        <f>G13+G16</f>
        <v>119986.67</v>
      </c>
      <c r="H12" s="68">
        <v>186025</v>
      </c>
      <c r="I12" s="68"/>
      <c r="J12" s="69">
        <f>J13+J16</f>
        <v>218649.99</v>
      </c>
      <c r="K12" s="74">
        <f t="shared" si="0"/>
        <v>182.22856755671276</v>
      </c>
      <c r="L12" s="74">
        <f t="shared" si="1"/>
        <v>117.5379599516194</v>
      </c>
    </row>
    <row r="13" spans="2:12" ht="25.5" x14ac:dyDescent="0.25">
      <c r="B13" s="76"/>
      <c r="C13" s="77"/>
      <c r="D13" s="77">
        <v>636</v>
      </c>
      <c r="E13" s="77"/>
      <c r="F13" s="77" t="s">
        <v>144</v>
      </c>
      <c r="G13" s="68">
        <f>G14+G15</f>
        <v>118410.67</v>
      </c>
      <c r="H13" s="68"/>
      <c r="I13" s="68"/>
      <c r="J13" s="69">
        <f>J14+J15</f>
        <v>185630.99</v>
      </c>
      <c r="K13" s="74">
        <f t="shared" si="0"/>
        <v>156.76880301412027</v>
      </c>
      <c r="L13" s="74" t="e">
        <f t="shared" si="1"/>
        <v>#DIV/0!</v>
      </c>
    </row>
    <row r="14" spans="2:12" ht="25.5" x14ac:dyDescent="0.25">
      <c r="B14" s="24"/>
      <c r="C14" s="24"/>
      <c r="D14" s="24"/>
      <c r="E14" s="24">
        <v>6361</v>
      </c>
      <c r="F14" s="24" t="s">
        <v>145</v>
      </c>
      <c r="G14" s="68">
        <v>52056.92</v>
      </c>
      <c r="H14" s="68"/>
      <c r="I14" s="68"/>
      <c r="J14" s="69">
        <v>85630.99</v>
      </c>
      <c r="K14" s="74">
        <f t="shared" si="0"/>
        <v>164.4949220968125</v>
      </c>
      <c r="L14" s="74" t="e">
        <f t="shared" si="1"/>
        <v>#DIV/0!</v>
      </c>
    </row>
    <row r="15" spans="2:12" ht="25.5" x14ac:dyDescent="0.25">
      <c r="B15" s="24"/>
      <c r="C15" s="24"/>
      <c r="D15" s="24"/>
      <c r="E15" s="24">
        <v>6362</v>
      </c>
      <c r="F15" s="24" t="s">
        <v>146</v>
      </c>
      <c r="G15" s="68">
        <v>66353.75</v>
      </c>
      <c r="H15" s="68"/>
      <c r="I15" s="68"/>
      <c r="J15" s="69">
        <v>100000</v>
      </c>
      <c r="K15" s="74">
        <f t="shared" si="0"/>
        <v>150.70738277791384</v>
      </c>
      <c r="L15" s="74" t="e">
        <f t="shared" si="1"/>
        <v>#DIV/0!</v>
      </c>
    </row>
    <row r="16" spans="2:12" x14ac:dyDescent="0.25">
      <c r="B16" s="24"/>
      <c r="C16" s="24"/>
      <c r="D16" s="24">
        <v>638</v>
      </c>
      <c r="E16" s="24"/>
      <c r="F16" s="24" t="s">
        <v>147</v>
      </c>
      <c r="G16" s="68">
        <f>G17</f>
        <v>1576</v>
      </c>
      <c r="H16" s="68"/>
      <c r="I16" s="68"/>
      <c r="J16" s="69">
        <f>J17+J18</f>
        <v>33019</v>
      </c>
      <c r="K16" s="74">
        <f t="shared" si="0"/>
        <v>2095.1142131979695</v>
      </c>
      <c r="L16" s="74" t="e">
        <f t="shared" si="1"/>
        <v>#DIV/0!</v>
      </c>
    </row>
    <row r="17" spans="2:12" ht="25.5" x14ac:dyDescent="0.25">
      <c r="B17" s="24"/>
      <c r="C17" s="24"/>
      <c r="D17" s="24"/>
      <c r="E17" s="24">
        <v>6381</v>
      </c>
      <c r="F17" s="24" t="s">
        <v>148</v>
      </c>
      <c r="G17" s="68">
        <v>1576</v>
      </c>
      <c r="H17" s="68"/>
      <c r="I17" s="68"/>
      <c r="J17" s="69">
        <v>394</v>
      </c>
      <c r="K17" s="74">
        <f t="shared" si="0"/>
        <v>25</v>
      </c>
      <c r="L17" s="74" t="e">
        <f t="shared" si="1"/>
        <v>#DIV/0!</v>
      </c>
    </row>
    <row r="18" spans="2:12" ht="25.5" x14ac:dyDescent="0.25">
      <c r="B18" s="24"/>
      <c r="C18" s="24"/>
      <c r="D18" s="24"/>
      <c r="E18" s="24">
        <v>6382</v>
      </c>
      <c r="F18" s="24" t="s">
        <v>214</v>
      </c>
      <c r="G18" s="68">
        <v>0</v>
      </c>
      <c r="H18" s="68"/>
      <c r="I18" s="68"/>
      <c r="J18" s="69">
        <v>32625</v>
      </c>
      <c r="K18" s="74" t="e">
        <f t="shared" si="0"/>
        <v>#DIV/0!</v>
      </c>
      <c r="L18" s="74" t="e">
        <f t="shared" si="1"/>
        <v>#DIV/0!</v>
      </c>
    </row>
    <row r="19" spans="2:12" ht="25.5" x14ac:dyDescent="0.25">
      <c r="B19" s="24"/>
      <c r="C19" s="24">
        <v>65</v>
      </c>
      <c r="D19" s="24"/>
      <c r="E19" s="24"/>
      <c r="F19" s="24" t="s">
        <v>149</v>
      </c>
      <c r="G19" s="68">
        <f>G20</f>
        <v>5899.5</v>
      </c>
      <c r="H19" s="68">
        <v>10553</v>
      </c>
      <c r="I19" s="68"/>
      <c r="J19" s="69">
        <f>J20</f>
        <v>6239.9</v>
      </c>
      <c r="K19" s="74">
        <f t="shared" si="0"/>
        <v>105.76998050682261</v>
      </c>
      <c r="L19" s="74">
        <f t="shared" si="1"/>
        <v>59.129157585520694</v>
      </c>
    </row>
    <row r="20" spans="2:12" x14ac:dyDescent="0.25">
      <c r="B20" s="5"/>
      <c r="C20" s="5"/>
      <c r="D20" s="6"/>
      <c r="E20" s="6">
        <v>6526</v>
      </c>
      <c r="F20" s="6" t="s">
        <v>150</v>
      </c>
      <c r="G20" s="68">
        <v>5899.5</v>
      </c>
      <c r="H20" s="68"/>
      <c r="I20" s="68"/>
      <c r="J20" s="69">
        <v>6239.9</v>
      </c>
      <c r="K20" s="74">
        <f t="shared" si="0"/>
        <v>105.76998050682261</v>
      </c>
      <c r="L20" s="74" t="e">
        <f t="shared" si="1"/>
        <v>#DIV/0!</v>
      </c>
    </row>
    <row r="21" spans="2:12" ht="25.5" x14ac:dyDescent="0.25">
      <c r="B21" s="5"/>
      <c r="C21" s="5">
        <v>66</v>
      </c>
      <c r="D21" s="6"/>
      <c r="E21" s="6"/>
      <c r="F21" s="77" t="s">
        <v>20</v>
      </c>
      <c r="G21" s="68">
        <f>G22+G25</f>
        <v>25060.449999999997</v>
      </c>
      <c r="H21" s="68">
        <v>17984</v>
      </c>
      <c r="I21" s="68"/>
      <c r="J21" s="69">
        <f>J22+J25</f>
        <v>16622.52</v>
      </c>
      <c r="K21" s="74">
        <f t="shared" si="0"/>
        <v>66.329694797978505</v>
      </c>
      <c r="L21" s="74">
        <f t="shared" si="1"/>
        <v>92.429492882562286</v>
      </c>
    </row>
    <row r="22" spans="2:12" x14ac:dyDescent="0.25">
      <c r="B22" s="5"/>
      <c r="C22" s="18"/>
      <c r="D22" s="6">
        <v>661</v>
      </c>
      <c r="E22" s="6"/>
      <c r="F22" s="77" t="s">
        <v>21</v>
      </c>
      <c r="G22" s="68">
        <f>G23+G24</f>
        <v>23560.449999999997</v>
      </c>
      <c r="H22" s="68"/>
      <c r="I22" s="68"/>
      <c r="J22" s="69">
        <f>J23+J24</f>
        <v>16622.52</v>
      </c>
      <c r="K22" s="74">
        <f t="shared" si="0"/>
        <v>70.552642245797529</v>
      </c>
      <c r="L22" s="74" t="e">
        <f t="shared" si="1"/>
        <v>#DIV/0!</v>
      </c>
    </row>
    <row r="23" spans="2:12" x14ac:dyDescent="0.25">
      <c r="B23" s="5"/>
      <c r="C23" s="18"/>
      <c r="D23" s="6"/>
      <c r="E23" s="6">
        <v>6614</v>
      </c>
      <c r="F23" s="77" t="s">
        <v>22</v>
      </c>
      <c r="G23" s="68">
        <v>4043.08</v>
      </c>
      <c r="H23" s="68"/>
      <c r="I23" s="68"/>
      <c r="J23" s="69">
        <v>4364.54</v>
      </c>
      <c r="K23" s="74">
        <f t="shared" si="0"/>
        <v>107.950869139369</v>
      </c>
      <c r="L23" s="74" t="e">
        <f t="shared" si="1"/>
        <v>#DIV/0!</v>
      </c>
    </row>
    <row r="24" spans="2:12" s="27" customFormat="1" x14ac:dyDescent="0.25">
      <c r="B24" s="5"/>
      <c r="C24" s="5"/>
      <c r="D24" s="6"/>
      <c r="E24" s="6">
        <v>6615</v>
      </c>
      <c r="F24" s="77" t="s">
        <v>151</v>
      </c>
      <c r="G24" s="68">
        <v>19517.37</v>
      </c>
      <c r="H24" s="71"/>
      <c r="I24" s="71"/>
      <c r="J24" s="85">
        <v>12257.98</v>
      </c>
      <c r="K24" s="74">
        <f t="shared" si="0"/>
        <v>62.805490698798053</v>
      </c>
      <c r="L24" s="74" t="e">
        <f t="shared" si="1"/>
        <v>#DIV/0!</v>
      </c>
    </row>
    <row r="25" spans="2:12" ht="25.5" x14ac:dyDescent="0.25">
      <c r="B25" s="5"/>
      <c r="C25" s="5"/>
      <c r="D25" s="6">
        <v>663</v>
      </c>
      <c r="E25" s="6"/>
      <c r="F25" s="77" t="s">
        <v>152</v>
      </c>
      <c r="G25" s="68">
        <f>G26</f>
        <v>1500</v>
      </c>
      <c r="H25" s="68"/>
      <c r="I25" s="68"/>
      <c r="J25" s="69">
        <f>J26</f>
        <v>0</v>
      </c>
      <c r="K25" s="74">
        <f t="shared" si="0"/>
        <v>0</v>
      </c>
      <c r="L25" s="74" t="e">
        <f t="shared" si="1"/>
        <v>#DIV/0!</v>
      </c>
    </row>
    <row r="26" spans="2:12" x14ac:dyDescent="0.25">
      <c r="B26" s="5"/>
      <c r="C26" s="5"/>
      <c r="D26" s="6"/>
      <c r="E26" s="6">
        <v>6632</v>
      </c>
      <c r="F26" s="77" t="s">
        <v>153</v>
      </c>
      <c r="G26" s="68">
        <v>1500</v>
      </c>
      <c r="H26" s="68"/>
      <c r="I26" s="68"/>
      <c r="J26" s="69">
        <v>0</v>
      </c>
      <c r="K26" s="74">
        <f t="shared" si="0"/>
        <v>0</v>
      </c>
      <c r="L26" s="74" t="e">
        <f t="shared" si="1"/>
        <v>#DIV/0!</v>
      </c>
    </row>
    <row r="27" spans="2:12" ht="25.5" x14ac:dyDescent="0.25">
      <c r="B27" s="5"/>
      <c r="C27" s="5">
        <v>67</v>
      </c>
      <c r="D27" s="6"/>
      <c r="E27" s="6"/>
      <c r="F27" s="77" t="s">
        <v>154</v>
      </c>
      <c r="G27" s="68">
        <f>G28</f>
        <v>590361.71</v>
      </c>
      <c r="H27" s="68">
        <v>754710</v>
      </c>
      <c r="I27" s="68"/>
      <c r="J27" s="69">
        <f>J28</f>
        <v>678845.92999999993</v>
      </c>
      <c r="K27" s="74">
        <f t="shared" si="0"/>
        <v>114.98813667979924</v>
      </c>
      <c r="L27" s="74">
        <f t="shared" si="1"/>
        <v>89.947917743239117</v>
      </c>
    </row>
    <row r="28" spans="2:12" ht="25.5" x14ac:dyDescent="0.25">
      <c r="B28" s="5"/>
      <c r="C28" s="5" t="s">
        <v>155</v>
      </c>
      <c r="D28" s="6">
        <v>671</v>
      </c>
      <c r="E28" s="6"/>
      <c r="F28" s="24" t="s">
        <v>156</v>
      </c>
      <c r="G28" s="68">
        <f>G29+G30+G31</f>
        <v>590361.71</v>
      </c>
      <c r="H28" s="68"/>
      <c r="I28" s="68"/>
      <c r="J28" s="69">
        <f>J29+J30+J31</f>
        <v>678845.92999999993</v>
      </c>
      <c r="K28" s="74">
        <f t="shared" si="0"/>
        <v>114.98813667979924</v>
      </c>
      <c r="L28" s="74" t="e">
        <f t="shared" si="1"/>
        <v>#DIV/0!</v>
      </c>
    </row>
    <row r="29" spans="2:12" ht="25.5" x14ac:dyDescent="0.25">
      <c r="B29" s="5"/>
      <c r="C29" s="5"/>
      <c r="D29" s="5" t="s">
        <v>155</v>
      </c>
      <c r="E29" s="5">
        <v>6711</v>
      </c>
      <c r="F29" s="24" t="s">
        <v>157</v>
      </c>
      <c r="G29" s="68">
        <v>569524.55000000005</v>
      </c>
      <c r="H29" s="68"/>
      <c r="I29" s="68"/>
      <c r="J29" s="69">
        <v>664995.34</v>
      </c>
      <c r="K29" s="74">
        <f t="shared" si="0"/>
        <v>116.76324400765515</v>
      </c>
      <c r="L29" s="74" t="e">
        <f t="shared" si="1"/>
        <v>#DIV/0!</v>
      </c>
    </row>
    <row r="30" spans="2:12" ht="25.5" x14ac:dyDescent="0.25">
      <c r="B30" s="5"/>
      <c r="C30" s="5"/>
      <c r="D30" s="5"/>
      <c r="E30" s="5">
        <v>6712</v>
      </c>
      <c r="F30" s="24" t="s">
        <v>158</v>
      </c>
      <c r="G30" s="68">
        <v>20216.96</v>
      </c>
      <c r="H30" s="68"/>
      <c r="I30" s="68"/>
      <c r="J30" s="69">
        <v>13850.59</v>
      </c>
      <c r="K30" s="74">
        <f t="shared" si="0"/>
        <v>68.509756165120777</v>
      </c>
      <c r="L30" s="74" t="e">
        <f t="shared" si="1"/>
        <v>#DIV/0!</v>
      </c>
    </row>
    <row r="31" spans="2:12" ht="25.5" x14ac:dyDescent="0.25">
      <c r="B31" s="5"/>
      <c r="C31" s="5"/>
      <c r="D31" s="5"/>
      <c r="E31" s="5">
        <v>6714</v>
      </c>
      <c r="F31" s="24" t="s">
        <v>159</v>
      </c>
      <c r="G31" s="68">
        <v>620.20000000000005</v>
      </c>
      <c r="H31" s="68"/>
      <c r="I31" s="68"/>
      <c r="J31" s="69">
        <v>0</v>
      </c>
      <c r="K31" s="74">
        <f t="shared" si="0"/>
        <v>0</v>
      </c>
      <c r="L31" s="74" t="e">
        <f t="shared" si="1"/>
        <v>#DIV/0!</v>
      </c>
    </row>
    <row r="32" spans="2:12" ht="15.75" customHeight="1" x14ac:dyDescent="0.25"/>
    <row r="33" spans="2:12" hidden="1" x14ac:dyDescent="0.25">
      <c r="G33" t="s">
        <v>218</v>
      </c>
    </row>
    <row r="34" spans="2:12" ht="25.5" hidden="1" x14ac:dyDescent="0.25">
      <c r="C34" s="23"/>
      <c r="D34" s="23"/>
      <c r="E34" s="23"/>
      <c r="F34" s="23"/>
      <c r="G34" s="30" t="s">
        <v>63</v>
      </c>
      <c r="H34" s="30" t="s">
        <v>66</v>
      </c>
      <c r="I34" s="23"/>
      <c r="J34" s="30" t="s">
        <v>65</v>
      </c>
    </row>
    <row r="35" spans="2:12" ht="15.75" hidden="1" customHeight="1" x14ac:dyDescent="0.25">
      <c r="C35" s="23">
        <v>9</v>
      </c>
      <c r="D35" s="23"/>
      <c r="E35" s="84"/>
      <c r="F35" s="23" t="s">
        <v>207</v>
      </c>
      <c r="G35" s="69">
        <f>G36</f>
        <v>0</v>
      </c>
      <c r="H35" s="69">
        <f>H36</f>
        <v>3555</v>
      </c>
      <c r="I35" s="69"/>
      <c r="J35" s="69">
        <f>J36</f>
        <v>3110</v>
      </c>
    </row>
    <row r="36" spans="2:12" ht="15.75" hidden="1" customHeight="1" x14ac:dyDescent="0.25">
      <c r="C36" s="23"/>
      <c r="D36" s="23">
        <v>92</v>
      </c>
      <c r="E36" s="23"/>
      <c r="F36" s="23" t="s">
        <v>208</v>
      </c>
      <c r="G36" s="69">
        <f>G37+G38</f>
        <v>0</v>
      </c>
      <c r="H36" s="69">
        <f>H37+H38</f>
        <v>3555</v>
      </c>
      <c r="I36" s="69"/>
      <c r="J36" s="69">
        <f>J37+J38</f>
        <v>3110</v>
      </c>
    </row>
    <row r="37" spans="2:12" ht="15.75" hidden="1" customHeight="1" x14ac:dyDescent="0.25">
      <c r="C37" s="23"/>
      <c r="D37" s="23"/>
      <c r="E37" s="23">
        <v>94</v>
      </c>
      <c r="F37" s="23" t="s">
        <v>209</v>
      </c>
      <c r="G37" s="69">
        <v>0</v>
      </c>
      <c r="H37" s="69">
        <v>445</v>
      </c>
      <c r="I37" s="69"/>
      <c r="J37" s="69">
        <v>0</v>
      </c>
    </row>
    <row r="38" spans="2:12" ht="15.75" hidden="1" customHeight="1" x14ac:dyDescent="0.25">
      <c r="C38" s="23"/>
      <c r="D38" s="23"/>
      <c r="E38" s="23">
        <v>97</v>
      </c>
      <c r="F38" s="23" t="s">
        <v>210</v>
      </c>
      <c r="G38" s="69">
        <v>0</v>
      </c>
      <c r="H38" s="69">
        <v>3110</v>
      </c>
      <c r="I38" s="69"/>
      <c r="J38" s="69">
        <v>3110</v>
      </c>
    </row>
    <row r="39" spans="2:12" ht="15.75" customHeight="1" x14ac:dyDescent="0.25"/>
    <row r="40" spans="2:12" ht="15.75" customHeight="1" x14ac:dyDescent="0.25"/>
    <row r="41" spans="2:12" ht="25.5" x14ac:dyDescent="0.25">
      <c r="B41" s="126" t="s">
        <v>6</v>
      </c>
      <c r="C41" s="127"/>
      <c r="D41" s="127"/>
      <c r="E41" s="127"/>
      <c r="F41" s="128"/>
      <c r="G41" s="30" t="s">
        <v>63</v>
      </c>
      <c r="H41" s="30" t="s">
        <v>66</v>
      </c>
      <c r="I41" s="30" t="s">
        <v>58</v>
      </c>
      <c r="J41" s="30" t="s">
        <v>65</v>
      </c>
      <c r="K41" s="30" t="s">
        <v>15</v>
      </c>
      <c r="L41" s="30" t="s">
        <v>40</v>
      </c>
    </row>
    <row r="42" spans="2:12" ht="12.75" customHeight="1" x14ac:dyDescent="0.25">
      <c r="B42" s="126">
        <v>1</v>
      </c>
      <c r="C42" s="127"/>
      <c r="D42" s="127"/>
      <c r="E42" s="127"/>
      <c r="F42" s="128"/>
      <c r="G42" s="30">
        <v>2</v>
      </c>
      <c r="H42" s="30">
        <v>3</v>
      </c>
      <c r="I42" s="30">
        <v>4</v>
      </c>
      <c r="J42" s="30">
        <v>5</v>
      </c>
      <c r="K42" s="30" t="s">
        <v>17</v>
      </c>
      <c r="L42" s="30" t="s">
        <v>122</v>
      </c>
    </row>
    <row r="43" spans="2:12" x14ac:dyDescent="0.25">
      <c r="B43" s="76"/>
      <c r="C43" s="76"/>
      <c r="D43" s="76"/>
      <c r="E43" s="76"/>
      <c r="F43" s="76" t="s">
        <v>7</v>
      </c>
      <c r="G43" s="68">
        <f>G44+G90</f>
        <v>719984.44</v>
      </c>
      <c r="H43" s="68">
        <f>H44+H90</f>
        <v>969272</v>
      </c>
      <c r="I43" s="68"/>
      <c r="J43" s="69">
        <f>J44+J90</f>
        <v>969469.63000000012</v>
      </c>
      <c r="K43" s="69">
        <f t="shared" ref="K43:K74" si="2">J43/G43*100</f>
        <v>134.65146969009501</v>
      </c>
      <c r="L43" s="69">
        <f>J43/H43*100</f>
        <v>100.02038952946131</v>
      </c>
    </row>
    <row r="44" spans="2:12" x14ac:dyDescent="0.25">
      <c r="B44" s="76">
        <v>3</v>
      </c>
      <c r="C44" s="76"/>
      <c r="D44" s="76"/>
      <c r="E44" s="76"/>
      <c r="F44" s="76" t="s">
        <v>3</v>
      </c>
      <c r="G44" s="68">
        <f>G45+G53+G82</f>
        <v>630856.86</v>
      </c>
      <c r="H44" s="68">
        <f>H45+H53+H82+H87</f>
        <v>836035</v>
      </c>
      <c r="I44" s="68"/>
      <c r="J44" s="69">
        <f>J45+J53+J82+J87</f>
        <v>853791.37000000011</v>
      </c>
      <c r="K44" s="69">
        <f t="shared" si="2"/>
        <v>135.33836661457565</v>
      </c>
      <c r="L44" s="69">
        <f t="shared" ref="L44:L102" si="3">J44/H44*100</f>
        <v>102.1238787849791</v>
      </c>
    </row>
    <row r="45" spans="2:12" x14ac:dyDescent="0.25">
      <c r="B45" s="76"/>
      <c r="C45" s="77">
        <v>31</v>
      </c>
      <c r="D45" s="77"/>
      <c r="E45" s="77"/>
      <c r="F45" s="77" t="s">
        <v>4</v>
      </c>
      <c r="G45" s="68">
        <f>G46+G49+G51</f>
        <v>435948.59</v>
      </c>
      <c r="H45" s="68">
        <v>565565</v>
      </c>
      <c r="I45" s="68"/>
      <c r="J45" s="69">
        <f>J46+J49+J51</f>
        <v>563408.42000000004</v>
      </c>
      <c r="K45" s="69">
        <f t="shared" si="2"/>
        <v>129.23735342279693</v>
      </c>
      <c r="L45" s="69">
        <f t="shared" si="3"/>
        <v>99.618685739039719</v>
      </c>
    </row>
    <row r="46" spans="2:12" x14ac:dyDescent="0.25">
      <c r="B46" s="5"/>
      <c r="C46" s="5"/>
      <c r="D46" s="5">
        <v>311</v>
      </c>
      <c r="E46" s="5"/>
      <c r="F46" s="5" t="s">
        <v>23</v>
      </c>
      <c r="G46" s="68">
        <f>G47+G48</f>
        <v>339370.79</v>
      </c>
      <c r="H46" s="68"/>
      <c r="I46" s="68"/>
      <c r="J46" s="69">
        <f>J47+J48</f>
        <v>419444.76</v>
      </c>
      <c r="K46" s="69">
        <f t="shared" si="2"/>
        <v>123.59483266076023</v>
      </c>
      <c r="L46" s="74" t="e">
        <f t="shared" si="3"/>
        <v>#DIV/0!</v>
      </c>
    </row>
    <row r="47" spans="2:12" x14ac:dyDescent="0.25">
      <c r="B47" s="5"/>
      <c r="C47" s="5"/>
      <c r="D47" s="5"/>
      <c r="E47" s="5">
        <v>3111</v>
      </c>
      <c r="F47" s="5" t="s">
        <v>24</v>
      </c>
      <c r="G47" s="68">
        <v>336189.31</v>
      </c>
      <c r="H47" s="68"/>
      <c r="I47" s="68"/>
      <c r="J47" s="69">
        <v>417440.4</v>
      </c>
      <c r="K47" s="69">
        <f t="shared" si="2"/>
        <v>124.16825508223329</v>
      </c>
      <c r="L47" s="74" t="e">
        <f t="shared" si="3"/>
        <v>#DIV/0!</v>
      </c>
    </row>
    <row r="48" spans="2:12" x14ac:dyDescent="0.25">
      <c r="B48" s="5"/>
      <c r="C48" s="5"/>
      <c r="D48" s="5"/>
      <c r="E48" s="5">
        <v>3113</v>
      </c>
      <c r="F48" s="5" t="s">
        <v>160</v>
      </c>
      <c r="G48" s="68">
        <v>3181.48</v>
      </c>
      <c r="H48" s="68"/>
      <c r="I48" s="68"/>
      <c r="J48" s="69">
        <v>2004.36</v>
      </c>
      <c r="K48" s="69">
        <f t="shared" si="2"/>
        <v>63.000867520776495</v>
      </c>
      <c r="L48" s="74" t="e">
        <f t="shared" si="3"/>
        <v>#DIV/0!</v>
      </c>
    </row>
    <row r="49" spans="2:12" x14ac:dyDescent="0.25">
      <c r="B49" s="5"/>
      <c r="C49" s="5"/>
      <c r="D49" s="5">
        <v>312</v>
      </c>
      <c r="E49" s="5"/>
      <c r="F49" s="5" t="s">
        <v>161</v>
      </c>
      <c r="G49" s="68">
        <f>G50</f>
        <v>40581.65</v>
      </c>
      <c r="H49" s="68"/>
      <c r="I49" s="68"/>
      <c r="J49" s="69">
        <f>J50</f>
        <v>74878.3</v>
      </c>
      <c r="K49" s="69">
        <f t="shared" si="2"/>
        <v>184.51270463374456</v>
      </c>
      <c r="L49" s="74" t="e">
        <f t="shared" si="3"/>
        <v>#DIV/0!</v>
      </c>
    </row>
    <row r="50" spans="2:12" x14ac:dyDescent="0.25">
      <c r="B50" s="5"/>
      <c r="C50" s="5"/>
      <c r="D50" s="5"/>
      <c r="E50" s="5">
        <v>3121</v>
      </c>
      <c r="F50" s="5" t="s">
        <v>161</v>
      </c>
      <c r="G50" s="68">
        <v>40581.65</v>
      </c>
      <c r="H50" s="68"/>
      <c r="I50" s="68"/>
      <c r="J50" s="69">
        <v>74878.3</v>
      </c>
      <c r="K50" s="69">
        <f t="shared" si="2"/>
        <v>184.51270463374456</v>
      </c>
      <c r="L50" s="74" t="e">
        <f t="shared" si="3"/>
        <v>#DIV/0!</v>
      </c>
    </row>
    <row r="51" spans="2:12" x14ac:dyDescent="0.25">
      <c r="B51" s="5"/>
      <c r="C51" s="5"/>
      <c r="D51" s="5">
        <v>313</v>
      </c>
      <c r="E51" s="5"/>
      <c r="F51" s="5" t="s">
        <v>162</v>
      </c>
      <c r="G51" s="68">
        <f>G52</f>
        <v>55996.15</v>
      </c>
      <c r="H51" s="68"/>
      <c r="I51" s="68"/>
      <c r="J51" s="69">
        <f>J52</f>
        <v>69085.36</v>
      </c>
      <c r="K51" s="69">
        <f t="shared" si="2"/>
        <v>123.37519633046202</v>
      </c>
      <c r="L51" s="74" t="e">
        <f t="shared" si="3"/>
        <v>#DIV/0!</v>
      </c>
    </row>
    <row r="52" spans="2:12" x14ac:dyDescent="0.25">
      <c r="B52" s="5"/>
      <c r="C52" s="5"/>
      <c r="D52" s="5"/>
      <c r="E52" s="5">
        <v>3132</v>
      </c>
      <c r="F52" s="5" t="s">
        <v>163</v>
      </c>
      <c r="G52" s="68">
        <v>55996.15</v>
      </c>
      <c r="H52" s="68"/>
      <c r="I52" s="68"/>
      <c r="J52" s="69">
        <v>69085.36</v>
      </c>
      <c r="K52" s="69">
        <f t="shared" si="2"/>
        <v>123.37519633046202</v>
      </c>
      <c r="L52" s="74" t="e">
        <f t="shared" si="3"/>
        <v>#DIV/0!</v>
      </c>
    </row>
    <row r="53" spans="2:12" x14ac:dyDescent="0.25">
      <c r="B53" s="5"/>
      <c r="C53" s="5">
        <v>32</v>
      </c>
      <c r="D53" s="6"/>
      <c r="E53" s="6"/>
      <c r="F53" s="5" t="s">
        <v>12</v>
      </c>
      <c r="G53" s="68">
        <f>G54+G59+G65+G75+G77</f>
        <v>194721.43</v>
      </c>
      <c r="H53" s="68">
        <v>270210</v>
      </c>
      <c r="I53" s="68"/>
      <c r="J53" s="69">
        <f>J54+J59+J65+J75+J77</f>
        <v>257663.30000000002</v>
      </c>
      <c r="K53" s="69">
        <f t="shared" si="2"/>
        <v>132.32405904167817</v>
      </c>
      <c r="L53" s="69">
        <f t="shared" si="3"/>
        <v>95.356685540875617</v>
      </c>
    </row>
    <row r="54" spans="2:12" x14ac:dyDescent="0.25">
      <c r="B54" s="5"/>
      <c r="C54" s="5"/>
      <c r="D54" s="5">
        <v>321</v>
      </c>
      <c r="E54" s="5"/>
      <c r="F54" s="5" t="s">
        <v>25</v>
      </c>
      <c r="G54" s="68">
        <f>G55+G56+G57</f>
        <v>22141.46</v>
      </c>
      <c r="H54" s="68"/>
      <c r="I54" s="70"/>
      <c r="J54" s="69">
        <f>J55+J56+J57+J58</f>
        <v>24691.94</v>
      </c>
      <c r="K54" s="69">
        <f t="shared" si="2"/>
        <v>111.51902358742379</v>
      </c>
      <c r="L54" s="74" t="e">
        <f t="shared" si="3"/>
        <v>#DIV/0!</v>
      </c>
    </row>
    <row r="55" spans="2:12" x14ac:dyDescent="0.25">
      <c r="B55" s="5"/>
      <c r="C55" s="18"/>
      <c r="D55" s="5"/>
      <c r="E55" s="5">
        <v>3211</v>
      </c>
      <c r="F55" s="24" t="s">
        <v>26</v>
      </c>
      <c r="G55" s="68">
        <v>9551.9599999999991</v>
      </c>
      <c r="H55" s="68"/>
      <c r="I55" s="70"/>
      <c r="J55" s="69">
        <v>11748.88</v>
      </c>
      <c r="K55" s="69">
        <f t="shared" si="2"/>
        <v>122.99967755308859</v>
      </c>
      <c r="L55" s="74" t="e">
        <f t="shared" si="3"/>
        <v>#DIV/0!</v>
      </c>
    </row>
    <row r="56" spans="2:12" x14ac:dyDescent="0.25">
      <c r="B56" s="5"/>
      <c r="C56" s="18"/>
      <c r="D56" s="6"/>
      <c r="E56" s="5">
        <v>3212</v>
      </c>
      <c r="F56" s="5" t="s">
        <v>164</v>
      </c>
      <c r="G56" s="68">
        <v>11819.41</v>
      </c>
      <c r="H56" s="68"/>
      <c r="I56" s="70"/>
      <c r="J56" s="69">
        <v>11951.81</v>
      </c>
      <c r="K56" s="69">
        <f t="shared" si="2"/>
        <v>101.12019127858328</v>
      </c>
      <c r="L56" s="74" t="e">
        <f t="shared" si="3"/>
        <v>#DIV/0!</v>
      </c>
    </row>
    <row r="57" spans="2:12" x14ac:dyDescent="0.25">
      <c r="B57" s="5"/>
      <c r="C57" s="5"/>
      <c r="D57" s="5"/>
      <c r="E57" s="5">
        <v>3213</v>
      </c>
      <c r="F57" s="5" t="s">
        <v>165</v>
      </c>
      <c r="G57" s="68">
        <v>770.09</v>
      </c>
      <c r="H57" s="68"/>
      <c r="I57" s="70"/>
      <c r="J57" s="69">
        <v>639.25</v>
      </c>
      <c r="K57" s="69">
        <f t="shared" si="2"/>
        <v>83.009778077886992</v>
      </c>
      <c r="L57" s="74" t="e">
        <f t="shared" si="3"/>
        <v>#DIV/0!</v>
      </c>
    </row>
    <row r="58" spans="2:12" x14ac:dyDescent="0.25">
      <c r="B58" s="5"/>
      <c r="C58" s="5"/>
      <c r="D58" s="5"/>
      <c r="E58" s="5">
        <v>3214</v>
      </c>
      <c r="F58" s="5" t="s">
        <v>203</v>
      </c>
      <c r="G58" s="68">
        <v>0</v>
      </c>
      <c r="H58" s="68"/>
      <c r="I58" s="70"/>
      <c r="J58" s="69">
        <v>352</v>
      </c>
      <c r="K58" s="74" t="e">
        <f t="shared" si="2"/>
        <v>#DIV/0!</v>
      </c>
      <c r="L58" s="74" t="e">
        <f t="shared" si="3"/>
        <v>#DIV/0!</v>
      </c>
    </row>
    <row r="59" spans="2:12" x14ac:dyDescent="0.25">
      <c r="B59" s="5"/>
      <c r="C59" s="5"/>
      <c r="D59" s="5">
        <v>322</v>
      </c>
      <c r="E59" s="5"/>
      <c r="F59" s="5" t="s">
        <v>166</v>
      </c>
      <c r="G59" s="68">
        <f>G60+G61+G62+G63</f>
        <v>43992.03</v>
      </c>
      <c r="H59" s="68"/>
      <c r="I59" s="70"/>
      <c r="J59" s="69">
        <f>J60+J61+J62+J63+J64</f>
        <v>41670.19</v>
      </c>
      <c r="K59" s="69">
        <f t="shared" si="2"/>
        <v>94.722134895798177</v>
      </c>
      <c r="L59" s="74" t="e">
        <f t="shared" si="3"/>
        <v>#DIV/0!</v>
      </c>
    </row>
    <row r="60" spans="2:12" x14ac:dyDescent="0.25">
      <c r="B60" s="5"/>
      <c r="C60" s="5"/>
      <c r="D60" s="5"/>
      <c r="E60" s="5">
        <v>3221</v>
      </c>
      <c r="F60" s="5" t="s">
        <v>167</v>
      </c>
      <c r="G60" s="68">
        <v>8186.93</v>
      </c>
      <c r="H60" s="68"/>
      <c r="I60" s="70"/>
      <c r="J60" s="69">
        <v>9123.77</v>
      </c>
      <c r="K60" s="69">
        <f t="shared" si="2"/>
        <v>111.4431172612933</v>
      </c>
      <c r="L60" s="74" t="e">
        <f t="shared" si="3"/>
        <v>#DIV/0!</v>
      </c>
    </row>
    <row r="61" spans="2:12" x14ac:dyDescent="0.25">
      <c r="B61" s="5"/>
      <c r="C61" s="5"/>
      <c r="D61" s="5"/>
      <c r="E61" s="5">
        <v>3223</v>
      </c>
      <c r="F61" s="5" t="s">
        <v>168</v>
      </c>
      <c r="G61" s="68">
        <v>29048.78</v>
      </c>
      <c r="H61" s="68"/>
      <c r="I61" s="70"/>
      <c r="J61" s="69">
        <v>27917.74</v>
      </c>
      <c r="K61" s="69">
        <f t="shared" si="2"/>
        <v>96.106411353592136</v>
      </c>
      <c r="L61" s="74" t="e">
        <f t="shared" si="3"/>
        <v>#DIV/0!</v>
      </c>
    </row>
    <row r="62" spans="2:12" x14ac:dyDescent="0.25">
      <c r="B62" s="5"/>
      <c r="C62" s="5"/>
      <c r="D62" s="5"/>
      <c r="E62" s="5">
        <v>3224</v>
      </c>
      <c r="F62" s="5" t="s">
        <v>169</v>
      </c>
      <c r="G62" s="68">
        <v>6309.11</v>
      </c>
      <c r="H62" s="68"/>
      <c r="I62" s="70"/>
      <c r="J62" s="69">
        <v>2769.96</v>
      </c>
      <c r="K62" s="69">
        <f t="shared" si="2"/>
        <v>43.904132278562273</v>
      </c>
      <c r="L62" s="74" t="e">
        <f t="shared" si="3"/>
        <v>#DIV/0!</v>
      </c>
    </row>
    <row r="63" spans="2:12" x14ac:dyDescent="0.25">
      <c r="B63" s="5"/>
      <c r="C63" s="5"/>
      <c r="D63" s="5"/>
      <c r="E63" s="5">
        <v>3225</v>
      </c>
      <c r="F63" s="5" t="s">
        <v>170</v>
      </c>
      <c r="G63" s="68">
        <v>447.21</v>
      </c>
      <c r="H63" s="68"/>
      <c r="I63" s="70"/>
      <c r="J63" s="69">
        <v>1768.92</v>
      </c>
      <c r="K63" s="69">
        <f t="shared" si="2"/>
        <v>395.54571677735299</v>
      </c>
      <c r="L63" s="74" t="e">
        <f t="shared" si="3"/>
        <v>#DIV/0!</v>
      </c>
    </row>
    <row r="64" spans="2:12" x14ac:dyDescent="0.25">
      <c r="B64" s="5"/>
      <c r="C64" s="5"/>
      <c r="D64" s="5"/>
      <c r="E64" s="5">
        <v>3227</v>
      </c>
      <c r="F64" s="5" t="s">
        <v>204</v>
      </c>
      <c r="G64" s="68">
        <v>0</v>
      </c>
      <c r="H64" s="68"/>
      <c r="I64" s="70"/>
      <c r="J64" s="69">
        <v>89.8</v>
      </c>
      <c r="K64" s="74" t="e">
        <f t="shared" si="2"/>
        <v>#DIV/0!</v>
      </c>
      <c r="L64" s="74" t="e">
        <f t="shared" si="3"/>
        <v>#DIV/0!</v>
      </c>
    </row>
    <row r="65" spans="2:12" x14ac:dyDescent="0.25">
      <c r="B65" s="5"/>
      <c r="C65" s="5"/>
      <c r="D65" s="5">
        <v>323</v>
      </c>
      <c r="E65" s="5"/>
      <c r="F65" s="5" t="s">
        <v>171</v>
      </c>
      <c r="G65" s="68">
        <f>G66+G67+G68+G69+G70+G71+G72+G73+G74</f>
        <v>110493.93</v>
      </c>
      <c r="H65" s="68"/>
      <c r="I65" s="70"/>
      <c r="J65" s="69">
        <f>J66+J67+J68+J69+J70+J71+J72+J73+J74</f>
        <v>169806.48</v>
      </c>
      <c r="K65" s="69">
        <f t="shared" si="2"/>
        <v>153.67946456425256</v>
      </c>
      <c r="L65" s="74" t="e">
        <f t="shared" si="3"/>
        <v>#DIV/0!</v>
      </c>
    </row>
    <row r="66" spans="2:12" x14ac:dyDescent="0.25">
      <c r="B66" s="5"/>
      <c r="C66" s="5"/>
      <c r="D66" s="5"/>
      <c r="E66" s="5">
        <v>3231</v>
      </c>
      <c r="F66" s="5" t="s">
        <v>172</v>
      </c>
      <c r="G66" s="68">
        <v>4982.53</v>
      </c>
      <c r="H66" s="68"/>
      <c r="I66" s="70"/>
      <c r="J66" s="69">
        <v>7638.07</v>
      </c>
      <c r="K66" s="69">
        <f t="shared" si="2"/>
        <v>153.29701978713626</v>
      </c>
      <c r="L66" s="74" t="e">
        <f t="shared" si="3"/>
        <v>#DIV/0!</v>
      </c>
    </row>
    <row r="67" spans="2:12" x14ac:dyDescent="0.25">
      <c r="B67" s="5"/>
      <c r="C67" s="5"/>
      <c r="D67" s="5"/>
      <c r="E67" s="5">
        <v>3232</v>
      </c>
      <c r="F67" s="5" t="s">
        <v>173</v>
      </c>
      <c r="G67" s="68">
        <v>14009.1</v>
      </c>
      <c r="H67" s="68"/>
      <c r="I67" s="70"/>
      <c r="J67" s="69">
        <v>39355.550000000003</v>
      </c>
      <c r="K67" s="69">
        <f t="shared" si="2"/>
        <v>280.92846792442054</v>
      </c>
      <c r="L67" s="74" t="e">
        <f t="shared" si="3"/>
        <v>#DIV/0!</v>
      </c>
    </row>
    <row r="68" spans="2:12" x14ac:dyDescent="0.25">
      <c r="B68" s="5"/>
      <c r="C68" s="5"/>
      <c r="D68" s="5"/>
      <c r="E68" s="5">
        <v>3233</v>
      </c>
      <c r="F68" s="5" t="s">
        <v>174</v>
      </c>
      <c r="G68" s="68">
        <v>0</v>
      </c>
      <c r="H68" s="68"/>
      <c r="I68" s="70"/>
      <c r="J68" s="69">
        <v>2382.85</v>
      </c>
      <c r="K68" s="74" t="e">
        <f t="shared" si="2"/>
        <v>#DIV/0!</v>
      </c>
      <c r="L68" s="74" t="e">
        <f t="shared" si="3"/>
        <v>#DIV/0!</v>
      </c>
    </row>
    <row r="69" spans="2:12" x14ac:dyDescent="0.25">
      <c r="B69" s="5"/>
      <c r="C69" s="5"/>
      <c r="D69" s="5"/>
      <c r="E69" s="5">
        <v>3234</v>
      </c>
      <c r="F69" s="5" t="s">
        <v>175</v>
      </c>
      <c r="G69" s="68">
        <v>3998.74</v>
      </c>
      <c r="H69" s="68"/>
      <c r="I69" s="70"/>
      <c r="J69" s="69">
        <v>4403.32</v>
      </c>
      <c r="K69" s="69">
        <f t="shared" si="2"/>
        <v>110.11768707142751</v>
      </c>
      <c r="L69" s="74" t="e">
        <f t="shared" si="3"/>
        <v>#DIV/0!</v>
      </c>
    </row>
    <row r="70" spans="2:12" x14ac:dyDescent="0.25">
      <c r="B70" s="5"/>
      <c r="C70" s="5"/>
      <c r="D70" s="5"/>
      <c r="E70" s="5">
        <v>3235</v>
      </c>
      <c r="F70" s="5" t="s">
        <v>176</v>
      </c>
      <c r="G70" s="68">
        <v>2294.79</v>
      </c>
      <c r="H70" s="68"/>
      <c r="I70" s="70"/>
      <c r="J70" s="69">
        <v>1275</v>
      </c>
      <c r="K70" s="69">
        <f t="shared" si="2"/>
        <v>55.560639535643787</v>
      </c>
      <c r="L70" s="74" t="e">
        <f t="shared" si="3"/>
        <v>#DIV/0!</v>
      </c>
    </row>
    <row r="71" spans="2:12" x14ac:dyDescent="0.25">
      <c r="B71" s="5"/>
      <c r="C71" s="5"/>
      <c r="D71" s="5"/>
      <c r="E71" s="5">
        <v>3236</v>
      </c>
      <c r="F71" s="5" t="s">
        <v>177</v>
      </c>
      <c r="G71" s="68">
        <v>2667.73</v>
      </c>
      <c r="H71" s="68"/>
      <c r="I71" s="70"/>
      <c r="J71" s="69">
        <v>2790</v>
      </c>
      <c r="K71" s="69">
        <f t="shared" si="2"/>
        <v>104.58329741015771</v>
      </c>
      <c r="L71" s="74" t="e">
        <f t="shared" si="3"/>
        <v>#DIV/0!</v>
      </c>
    </row>
    <row r="72" spans="2:12" x14ac:dyDescent="0.25">
      <c r="B72" s="5"/>
      <c r="C72" s="5"/>
      <c r="D72" s="5"/>
      <c r="E72" s="5">
        <v>3237</v>
      </c>
      <c r="F72" s="5" t="s">
        <v>178</v>
      </c>
      <c r="G72" s="68">
        <v>46936.77</v>
      </c>
      <c r="H72" s="68"/>
      <c r="I72" s="70"/>
      <c r="J72" s="69">
        <v>69269.14</v>
      </c>
      <c r="K72" s="69">
        <f t="shared" si="2"/>
        <v>147.57969072009004</v>
      </c>
      <c r="L72" s="74" t="e">
        <f t="shared" si="3"/>
        <v>#DIV/0!</v>
      </c>
    </row>
    <row r="73" spans="2:12" x14ac:dyDescent="0.25">
      <c r="B73" s="5"/>
      <c r="C73" s="5"/>
      <c r="D73" s="5"/>
      <c r="E73" s="5">
        <v>3238</v>
      </c>
      <c r="F73" s="5" t="s">
        <v>179</v>
      </c>
      <c r="G73" s="68">
        <v>3644.42</v>
      </c>
      <c r="H73" s="68"/>
      <c r="I73" s="70"/>
      <c r="J73" s="69">
        <v>4753.7</v>
      </c>
      <c r="K73" s="69">
        <f t="shared" si="2"/>
        <v>130.43776513135148</v>
      </c>
      <c r="L73" s="74" t="e">
        <f t="shared" si="3"/>
        <v>#DIV/0!</v>
      </c>
    </row>
    <row r="74" spans="2:12" x14ac:dyDescent="0.25">
      <c r="B74" s="5"/>
      <c r="C74" s="5"/>
      <c r="D74" s="5"/>
      <c r="E74" s="5">
        <v>3239</v>
      </c>
      <c r="F74" s="5" t="s">
        <v>180</v>
      </c>
      <c r="G74" s="68">
        <v>31959.85</v>
      </c>
      <c r="H74" s="68"/>
      <c r="I74" s="70"/>
      <c r="J74" s="69">
        <v>37938.85</v>
      </c>
      <c r="K74" s="69">
        <f t="shared" si="2"/>
        <v>118.70784750241319</v>
      </c>
      <c r="L74" s="74" t="e">
        <f t="shared" si="3"/>
        <v>#DIV/0!</v>
      </c>
    </row>
    <row r="75" spans="2:12" x14ac:dyDescent="0.25">
      <c r="B75" s="5"/>
      <c r="C75" s="5"/>
      <c r="D75" s="5">
        <v>324</v>
      </c>
      <c r="E75" s="5"/>
      <c r="F75" s="5" t="s">
        <v>181</v>
      </c>
      <c r="G75" s="68">
        <f>G76</f>
        <v>6993.62</v>
      </c>
      <c r="H75" s="68"/>
      <c r="I75" s="70"/>
      <c r="J75" s="69">
        <f>J76</f>
        <v>8384.0499999999993</v>
      </c>
      <c r="K75" s="69">
        <f t="shared" ref="K75:K102" si="4">J75/G75*100</f>
        <v>119.88140619593285</v>
      </c>
      <c r="L75" s="74" t="e">
        <f t="shared" si="3"/>
        <v>#DIV/0!</v>
      </c>
    </row>
    <row r="76" spans="2:12" x14ac:dyDescent="0.25">
      <c r="B76" s="5"/>
      <c r="C76" s="5"/>
      <c r="D76" s="5"/>
      <c r="E76" s="5">
        <v>3241</v>
      </c>
      <c r="F76" s="5" t="s">
        <v>181</v>
      </c>
      <c r="G76" s="68">
        <v>6993.62</v>
      </c>
      <c r="H76" s="68"/>
      <c r="I76" s="70"/>
      <c r="J76" s="69">
        <v>8384.0499999999993</v>
      </c>
      <c r="K76" s="69">
        <f t="shared" si="4"/>
        <v>119.88140619593285</v>
      </c>
      <c r="L76" s="74" t="e">
        <f t="shared" si="3"/>
        <v>#DIV/0!</v>
      </c>
    </row>
    <row r="77" spans="2:12" x14ac:dyDescent="0.25">
      <c r="B77" s="5"/>
      <c r="C77" s="5"/>
      <c r="D77" s="5">
        <v>329</v>
      </c>
      <c r="E77" s="5"/>
      <c r="F77" s="5" t="s">
        <v>182</v>
      </c>
      <c r="G77" s="68">
        <f>G78+G79+G80</f>
        <v>11100.390000000001</v>
      </c>
      <c r="H77" s="68"/>
      <c r="I77" s="70"/>
      <c r="J77" s="69">
        <f>J78+J79+J80+J81</f>
        <v>13110.640000000001</v>
      </c>
      <c r="K77" s="69">
        <f t="shared" si="4"/>
        <v>118.1097240727578</v>
      </c>
      <c r="L77" s="74" t="e">
        <f t="shared" si="3"/>
        <v>#DIV/0!</v>
      </c>
    </row>
    <row r="78" spans="2:12" x14ac:dyDescent="0.25">
      <c r="B78" s="5"/>
      <c r="C78" s="5"/>
      <c r="D78" s="5"/>
      <c r="E78" s="5">
        <v>3292</v>
      </c>
      <c r="F78" s="5" t="s">
        <v>183</v>
      </c>
      <c r="G78" s="68">
        <v>8204.1200000000008</v>
      </c>
      <c r="H78" s="68"/>
      <c r="I78" s="70"/>
      <c r="J78" s="69">
        <v>9204.7000000000007</v>
      </c>
      <c r="K78" s="69">
        <f t="shared" si="4"/>
        <v>112.19606734177461</v>
      </c>
      <c r="L78" s="74" t="e">
        <f t="shared" si="3"/>
        <v>#DIV/0!</v>
      </c>
    </row>
    <row r="79" spans="2:12" x14ac:dyDescent="0.25">
      <c r="B79" s="5"/>
      <c r="C79" s="5"/>
      <c r="D79" s="5"/>
      <c r="E79" s="5">
        <v>3293</v>
      </c>
      <c r="F79" s="5" t="s">
        <v>184</v>
      </c>
      <c r="G79" s="68">
        <v>2174.8000000000002</v>
      </c>
      <c r="H79" s="68"/>
      <c r="I79" s="70"/>
      <c r="J79" s="69">
        <v>3573</v>
      </c>
      <c r="K79" s="69">
        <f t="shared" si="4"/>
        <v>164.29096928453191</v>
      </c>
      <c r="L79" s="74" t="e">
        <f t="shared" si="3"/>
        <v>#DIV/0!</v>
      </c>
    </row>
    <row r="80" spans="2:12" x14ac:dyDescent="0.25">
      <c r="B80" s="5"/>
      <c r="C80" s="5"/>
      <c r="D80" s="5"/>
      <c r="E80" s="5">
        <v>3295</v>
      </c>
      <c r="F80" s="5" t="s">
        <v>185</v>
      </c>
      <c r="G80" s="68">
        <v>721.47</v>
      </c>
      <c r="H80" s="68"/>
      <c r="I80" s="70"/>
      <c r="J80" s="69">
        <v>272.94</v>
      </c>
      <c r="K80" s="69">
        <f t="shared" si="4"/>
        <v>37.831094848018623</v>
      </c>
      <c r="L80" s="74" t="e">
        <f t="shared" si="3"/>
        <v>#DIV/0!</v>
      </c>
    </row>
    <row r="81" spans="2:12" x14ac:dyDescent="0.25">
      <c r="B81" s="5"/>
      <c r="C81" s="5"/>
      <c r="D81" s="5"/>
      <c r="E81" s="5">
        <v>3299</v>
      </c>
      <c r="F81" s="5" t="s">
        <v>182</v>
      </c>
      <c r="G81" s="68">
        <v>0</v>
      </c>
      <c r="H81" s="68"/>
      <c r="I81" s="70"/>
      <c r="J81" s="69">
        <v>60</v>
      </c>
      <c r="K81" s="74" t="e">
        <f t="shared" si="4"/>
        <v>#DIV/0!</v>
      </c>
      <c r="L81" s="74" t="e">
        <f t="shared" si="3"/>
        <v>#DIV/0!</v>
      </c>
    </row>
    <row r="82" spans="2:12" x14ac:dyDescent="0.25">
      <c r="B82" s="5"/>
      <c r="C82" s="5">
        <v>34</v>
      </c>
      <c r="D82" s="5"/>
      <c r="E82" s="5"/>
      <c r="F82" s="5" t="s">
        <v>186</v>
      </c>
      <c r="G82" s="68">
        <f>G83+G85</f>
        <v>186.84</v>
      </c>
      <c r="H82" s="68">
        <v>260</v>
      </c>
      <c r="I82" s="70"/>
      <c r="J82" s="69">
        <f>J83+J85</f>
        <v>94.65</v>
      </c>
      <c r="K82" s="69">
        <f t="shared" si="4"/>
        <v>50.658317276814394</v>
      </c>
      <c r="L82" s="69">
        <f t="shared" si="3"/>
        <v>36.403846153846153</v>
      </c>
    </row>
    <row r="83" spans="2:12" x14ac:dyDescent="0.25">
      <c r="B83" s="5"/>
      <c r="C83" s="5"/>
      <c r="D83" s="5">
        <v>342</v>
      </c>
      <c r="E83" s="5"/>
      <c r="F83" s="5" t="s">
        <v>187</v>
      </c>
      <c r="G83" s="68">
        <f>G84</f>
        <v>5</v>
      </c>
      <c r="H83" s="68"/>
      <c r="I83" s="70"/>
      <c r="J83" s="69">
        <f>J84</f>
        <v>0</v>
      </c>
      <c r="K83" s="69">
        <f t="shared" si="4"/>
        <v>0</v>
      </c>
      <c r="L83" s="74" t="e">
        <f t="shared" si="3"/>
        <v>#DIV/0!</v>
      </c>
    </row>
    <row r="84" spans="2:12" ht="25.5" x14ac:dyDescent="0.25">
      <c r="B84" s="24"/>
      <c r="C84" s="24"/>
      <c r="D84" s="24"/>
      <c r="E84" s="24">
        <v>3423</v>
      </c>
      <c r="F84" s="24" t="s">
        <v>188</v>
      </c>
      <c r="G84" s="68">
        <v>5</v>
      </c>
      <c r="H84" s="68"/>
      <c r="I84" s="70"/>
      <c r="J84" s="69">
        <v>0</v>
      </c>
      <c r="K84" s="69">
        <f t="shared" si="4"/>
        <v>0</v>
      </c>
      <c r="L84" s="74" t="e">
        <f t="shared" si="3"/>
        <v>#DIV/0!</v>
      </c>
    </row>
    <row r="85" spans="2:12" x14ac:dyDescent="0.25">
      <c r="B85" s="5"/>
      <c r="C85" s="5"/>
      <c r="D85" s="5">
        <v>343</v>
      </c>
      <c r="E85" s="5"/>
      <c r="F85" s="5" t="s">
        <v>189</v>
      </c>
      <c r="G85" s="68">
        <f>G86</f>
        <v>181.84</v>
      </c>
      <c r="H85" s="68"/>
      <c r="I85" s="70"/>
      <c r="J85" s="69">
        <f>J86</f>
        <v>94.65</v>
      </c>
      <c r="K85" s="69">
        <f t="shared" si="4"/>
        <v>52.051253849538057</v>
      </c>
      <c r="L85" s="74" t="e">
        <f t="shared" si="3"/>
        <v>#DIV/0!</v>
      </c>
    </row>
    <row r="86" spans="2:12" x14ac:dyDescent="0.25">
      <c r="B86" s="24"/>
      <c r="C86" s="24"/>
      <c r="D86" s="24"/>
      <c r="E86" s="24">
        <v>3433</v>
      </c>
      <c r="F86" s="24" t="s">
        <v>190</v>
      </c>
      <c r="G86" s="68">
        <v>181.84</v>
      </c>
      <c r="H86" s="68"/>
      <c r="I86" s="70"/>
      <c r="J86" s="69">
        <v>94.65</v>
      </c>
      <c r="K86" s="69">
        <f t="shared" si="4"/>
        <v>52.051253849538057</v>
      </c>
      <c r="L86" s="74" t="e">
        <f t="shared" si="3"/>
        <v>#DIV/0!</v>
      </c>
    </row>
    <row r="87" spans="2:12" x14ac:dyDescent="0.25">
      <c r="B87" s="5"/>
      <c r="C87" s="5">
        <v>36</v>
      </c>
      <c r="D87" s="5"/>
      <c r="E87" s="5"/>
      <c r="F87" s="5" t="s">
        <v>200</v>
      </c>
      <c r="G87" s="68">
        <v>0</v>
      </c>
      <c r="H87" s="68">
        <v>0</v>
      </c>
      <c r="I87" s="70"/>
      <c r="J87" s="69">
        <f>J88</f>
        <v>32625</v>
      </c>
      <c r="K87" s="74" t="e">
        <f t="shared" si="4"/>
        <v>#DIV/0!</v>
      </c>
      <c r="L87" s="74" t="e">
        <f t="shared" si="3"/>
        <v>#DIV/0!</v>
      </c>
    </row>
    <row r="88" spans="2:12" x14ac:dyDescent="0.25">
      <c r="B88" s="5"/>
      <c r="C88" s="5"/>
      <c r="D88" s="5">
        <v>369</v>
      </c>
      <c r="E88" s="5"/>
      <c r="F88" s="5" t="s">
        <v>201</v>
      </c>
      <c r="G88" s="68">
        <f>G87</f>
        <v>0</v>
      </c>
      <c r="H88" s="68"/>
      <c r="I88" s="70"/>
      <c r="J88" s="69">
        <f>J89</f>
        <v>32625</v>
      </c>
      <c r="K88" s="74" t="e">
        <f t="shared" si="4"/>
        <v>#DIV/0!</v>
      </c>
      <c r="L88" s="74" t="e">
        <f t="shared" si="3"/>
        <v>#DIV/0!</v>
      </c>
    </row>
    <row r="89" spans="2:12" ht="25.5" x14ac:dyDescent="0.25">
      <c r="B89" s="24"/>
      <c r="C89" s="24"/>
      <c r="D89" s="24"/>
      <c r="E89" s="24">
        <v>3694</v>
      </c>
      <c r="F89" s="24" t="s">
        <v>202</v>
      </c>
      <c r="G89" s="68">
        <v>0</v>
      </c>
      <c r="H89" s="68"/>
      <c r="I89" s="70"/>
      <c r="J89" s="69">
        <v>32625</v>
      </c>
      <c r="K89" s="74" t="e">
        <f t="shared" si="4"/>
        <v>#DIV/0!</v>
      </c>
      <c r="L89" s="74" t="e">
        <f t="shared" si="3"/>
        <v>#DIV/0!</v>
      </c>
    </row>
    <row r="90" spans="2:12" x14ac:dyDescent="0.25">
      <c r="B90" s="7">
        <v>4</v>
      </c>
      <c r="C90" s="7"/>
      <c r="D90" s="7"/>
      <c r="E90" s="7"/>
      <c r="F90" s="78" t="s">
        <v>5</v>
      </c>
      <c r="G90" s="68">
        <f>G91+G99</f>
        <v>89127.58</v>
      </c>
      <c r="H90" s="68">
        <f>H91+H99</f>
        <v>133237</v>
      </c>
      <c r="I90" s="70"/>
      <c r="J90" s="69">
        <f>J91+J99</f>
        <v>115678.26</v>
      </c>
      <c r="K90" s="69">
        <f t="shared" si="4"/>
        <v>129.78952194146862</v>
      </c>
      <c r="L90" s="69">
        <f t="shared" si="3"/>
        <v>86.821423478463188</v>
      </c>
    </row>
    <row r="91" spans="2:12" x14ac:dyDescent="0.25">
      <c r="B91" s="77"/>
      <c r="C91" s="77">
        <v>42</v>
      </c>
      <c r="D91" s="77"/>
      <c r="E91" s="77"/>
      <c r="F91" s="79" t="s">
        <v>191</v>
      </c>
      <c r="G91" s="68">
        <f>G92+G97</f>
        <v>22773.83</v>
      </c>
      <c r="H91" s="68">
        <v>9768</v>
      </c>
      <c r="I91" s="70"/>
      <c r="J91" s="69">
        <f>J92+J97</f>
        <v>9365.51</v>
      </c>
      <c r="K91" s="69">
        <f t="shared" si="4"/>
        <v>41.124000662163539</v>
      </c>
      <c r="L91" s="69">
        <f t="shared" si="3"/>
        <v>95.87950450450451</v>
      </c>
    </row>
    <row r="92" spans="2:12" x14ac:dyDescent="0.25">
      <c r="B92" s="77"/>
      <c r="C92" s="77"/>
      <c r="D92" s="5">
        <v>422</v>
      </c>
      <c r="E92" s="5"/>
      <c r="F92" s="5" t="s">
        <v>192</v>
      </c>
      <c r="G92" s="68">
        <f>G93+G94+G96</f>
        <v>17807.830000000002</v>
      </c>
      <c r="H92" s="68"/>
      <c r="I92" s="70"/>
      <c r="J92" s="69">
        <f>J93+J94+J95+J96</f>
        <v>4443.5</v>
      </c>
      <c r="K92" s="69">
        <f t="shared" si="4"/>
        <v>24.952506846707319</v>
      </c>
      <c r="L92" s="74" t="e">
        <f t="shared" si="3"/>
        <v>#DIV/0!</v>
      </c>
    </row>
    <row r="93" spans="2:12" x14ac:dyDescent="0.25">
      <c r="B93" s="77"/>
      <c r="C93" s="77"/>
      <c r="D93" s="5"/>
      <c r="E93" s="5">
        <v>4221</v>
      </c>
      <c r="F93" s="5" t="s">
        <v>193</v>
      </c>
      <c r="G93" s="68">
        <v>12721.29</v>
      </c>
      <c r="H93" s="68"/>
      <c r="I93" s="70"/>
      <c r="J93" s="69">
        <v>2804.75</v>
      </c>
      <c r="K93" s="69">
        <f t="shared" si="4"/>
        <v>22.04768541555141</v>
      </c>
      <c r="L93" s="74" t="e">
        <f t="shared" si="3"/>
        <v>#DIV/0!</v>
      </c>
    </row>
    <row r="94" spans="2:12" x14ac:dyDescent="0.25">
      <c r="B94" s="77"/>
      <c r="C94" s="77"/>
      <c r="D94" s="5"/>
      <c r="E94" s="5">
        <v>4223</v>
      </c>
      <c r="F94" s="5" t="s">
        <v>194</v>
      </c>
      <c r="G94" s="68">
        <v>3007.78</v>
      </c>
      <c r="H94" s="68"/>
      <c r="I94" s="70"/>
      <c r="J94" s="69">
        <v>1095.78</v>
      </c>
      <c r="K94" s="69">
        <f t="shared" si="4"/>
        <v>36.431520922407884</v>
      </c>
      <c r="L94" s="74" t="e">
        <f t="shared" si="3"/>
        <v>#DIV/0!</v>
      </c>
    </row>
    <row r="95" spans="2:12" x14ac:dyDescent="0.25">
      <c r="B95" s="77"/>
      <c r="C95" s="77"/>
      <c r="D95" s="5"/>
      <c r="E95" s="5">
        <v>4225</v>
      </c>
      <c r="F95" s="5" t="s">
        <v>205</v>
      </c>
      <c r="G95" s="68">
        <v>0</v>
      </c>
      <c r="H95" s="68"/>
      <c r="I95" s="70"/>
      <c r="J95" s="69">
        <v>542.97</v>
      </c>
      <c r="K95" s="74" t="e">
        <f t="shared" si="4"/>
        <v>#DIV/0!</v>
      </c>
      <c r="L95" s="74" t="e">
        <f t="shared" si="3"/>
        <v>#DIV/0!</v>
      </c>
    </row>
    <row r="96" spans="2:12" x14ac:dyDescent="0.25">
      <c r="B96" s="77"/>
      <c r="C96" s="77"/>
      <c r="D96" s="5"/>
      <c r="E96" s="5">
        <v>4227</v>
      </c>
      <c r="F96" s="5" t="s">
        <v>195</v>
      </c>
      <c r="G96" s="68">
        <v>2078.7600000000002</v>
      </c>
      <c r="H96" s="68"/>
      <c r="I96" s="70"/>
      <c r="J96" s="69">
        <v>0</v>
      </c>
      <c r="K96" s="69">
        <f t="shared" si="4"/>
        <v>0</v>
      </c>
      <c r="L96" s="74" t="e">
        <f t="shared" si="3"/>
        <v>#DIV/0!</v>
      </c>
    </row>
    <row r="97" spans="2:12" x14ac:dyDescent="0.25">
      <c r="B97" s="77"/>
      <c r="C97" s="77"/>
      <c r="D97" s="5">
        <v>424</v>
      </c>
      <c r="E97" s="5"/>
      <c r="F97" s="5" t="s">
        <v>196</v>
      </c>
      <c r="G97" s="68">
        <f>G98</f>
        <v>4966</v>
      </c>
      <c r="H97" s="68"/>
      <c r="I97" s="70"/>
      <c r="J97" s="69">
        <f>J98</f>
        <v>4922.01</v>
      </c>
      <c r="K97" s="69">
        <f t="shared" si="4"/>
        <v>99.114176399516722</v>
      </c>
      <c r="L97" s="74" t="e">
        <f t="shared" si="3"/>
        <v>#DIV/0!</v>
      </c>
    </row>
    <row r="98" spans="2:12" x14ac:dyDescent="0.25">
      <c r="B98" s="77"/>
      <c r="C98" s="77"/>
      <c r="D98" s="5"/>
      <c r="E98" s="5">
        <v>4243</v>
      </c>
      <c r="F98" s="5" t="s">
        <v>197</v>
      </c>
      <c r="G98" s="68">
        <v>4966</v>
      </c>
      <c r="H98" s="68"/>
      <c r="I98" s="70"/>
      <c r="J98" s="69">
        <v>4922.01</v>
      </c>
      <c r="K98" s="69">
        <f t="shared" si="4"/>
        <v>99.114176399516722</v>
      </c>
      <c r="L98" s="74" t="e">
        <f t="shared" si="3"/>
        <v>#DIV/0!</v>
      </c>
    </row>
    <row r="99" spans="2:12" x14ac:dyDescent="0.25">
      <c r="B99" s="77"/>
      <c r="C99" s="77">
        <v>45</v>
      </c>
      <c r="D99" s="24"/>
      <c r="E99" s="24"/>
      <c r="F99" s="24" t="s">
        <v>198</v>
      </c>
      <c r="G99" s="68">
        <f>G100</f>
        <v>66353.75</v>
      </c>
      <c r="H99" s="68">
        <v>123469</v>
      </c>
      <c r="I99" s="70"/>
      <c r="J99" s="69">
        <f>J100</f>
        <v>106312.75</v>
      </c>
      <c r="K99" s="69">
        <f t="shared" si="4"/>
        <v>160.22116308422659</v>
      </c>
      <c r="L99" s="69">
        <f t="shared" si="3"/>
        <v>86.104811734119494</v>
      </c>
    </row>
    <row r="100" spans="2:12" x14ac:dyDescent="0.25">
      <c r="B100" s="77"/>
      <c r="C100" s="77"/>
      <c r="D100" s="5">
        <v>452</v>
      </c>
      <c r="E100" s="5"/>
      <c r="F100" s="5" t="s">
        <v>199</v>
      </c>
      <c r="G100" s="68">
        <f>G102</f>
        <v>66353.75</v>
      </c>
      <c r="H100" s="68"/>
      <c r="I100" s="70"/>
      <c r="J100" s="69">
        <f>J101+J102</f>
        <v>106312.75</v>
      </c>
      <c r="K100" s="69">
        <f t="shared" si="4"/>
        <v>160.22116308422659</v>
      </c>
      <c r="L100" s="74" t="e">
        <f t="shared" si="3"/>
        <v>#DIV/0!</v>
      </c>
    </row>
    <row r="101" spans="2:12" x14ac:dyDescent="0.25">
      <c r="B101" s="77"/>
      <c r="C101" s="77"/>
      <c r="D101" s="5"/>
      <c r="E101" s="5">
        <v>4511</v>
      </c>
      <c r="F101" s="5" t="s">
        <v>206</v>
      </c>
      <c r="G101" s="68"/>
      <c r="H101" s="68"/>
      <c r="I101" s="70"/>
      <c r="J101" s="69">
        <v>3468.75</v>
      </c>
      <c r="K101" s="74" t="e">
        <f t="shared" si="4"/>
        <v>#DIV/0!</v>
      </c>
      <c r="L101" s="74" t="e">
        <f t="shared" si="3"/>
        <v>#DIV/0!</v>
      </c>
    </row>
    <row r="102" spans="2:12" x14ac:dyDescent="0.25">
      <c r="B102" s="77"/>
      <c r="C102" s="77"/>
      <c r="D102" s="5"/>
      <c r="E102" s="5">
        <v>4521</v>
      </c>
      <c r="F102" s="5" t="s">
        <v>199</v>
      </c>
      <c r="G102" s="68">
        <v>66353.75</v>
      </c>
      <c r="H102" s="68"/>
      <c r="I102" s="70"/>
      <c r="J102" s="69">
        <v>102844</v>
      </c>
      <c r="K102" s="69">
        <f t="shared" si="4"/>
        <v>154.99350074411771</v>
      </c>
      <c r="L102" s="74" t="e">
        <f t="shared" si="3"/>
        <v>#DIV/0!</v>
      </c>
    </row>
    <row r="104" spans="2:12" ht="12" customHeight="1" x14ac:dyDescent="0.25"/>
    <row r="105" spans="2:12" hidden="1" x14ac:dyDescent="0.25">
      <c r="G105" t="s">
        <v>211</v>
      </c>
    </row>
    <row r="106" spans="2:12" ht="25.5" hidden="1" x14ac:dyDescent="0.25">
      <c r="C106" s="23"/>
      <c r="D106" s="23"/>
      <c r="E106" s="23"/>
      <c r="F106" s="23"/>
      <c r="G106" s="30" t="s">
        <v>63</v>
      </c>
      <c r="H106" s="30" t="s">
        <v>66</v>
      </c>
      <c r="I106" s="23"/>
      <c r="J106" s="30" t="s">
        <v>65</v>
      </c>
    </row>
    <row r="107" spans="2:12" hidden="1" x14ac:dyDescent="0.25">
      <c r="C107" s="23">
        <v>9</v>
      </c>
      <c r="D107" s="23"/>
      <c r="E107" s="84"/>
      <c r="F107" s="23" t="s">
        <v>207</v>
      </c>
      <c r="G107" s="69">
        <f>G108</f>
        <v>30666.720000000001</v>
      </c>
      <c r="H107" s="69">
        <f>H108</f>
        <v>9963.0300000000007</v>
      </c>
      <c r="I107" s="69"/>
      <c r="J107" s="69">
        <f>J108</f>
        <v>0</v>
      </c>
    </row>
    <row r="108" spans="2:12" hidden="1" x14ac:dyDescent="0.25">
      <c r="C108" s="23"/>
      <c r="D108" s="23">
        <v>92</v>
      </c>
      <c r="E108" s="23"/>
      <c r="F108" s="23" t="s">
        <v>212</v>
      </c>
      <c r="G108" s="69">
        <f>G109</f>
        <v>30666.720000000001</v>
      </c>
      <c r="H108" s="69">
        <f>H109</f>
        <v>9963.0300000000007</v>
      </c>
      <c r="I108" s="69"/>
      <c r="J108" s="69">
        <f>J109</f>
        <v>0</v>
      </c>
    </row>
    <row r="109" spans="2:12" hidden="1" x14ac:dyDescent="0.25">
      <c r="C109" s="23"/>
      <c r="D109" s="23"/>
      <c r="E109" s="23">
        <v>11</v>
      </c>
      <c r="F109" s="23" t="s">
        <v>213</v>
      </c>
      <c r="G109" s="69">
        <v>30666.720000000001</v>
      </c>
      <c r="H109" s="69">
        <v>9963.0300000000007</v>
      </c>
      <c r="I109" s="69"/>
      <c r="J109" s="69">
        <v>0</v>
      </c>
    </row>
  </sheetData>
  <mergeCells count="7">
    <mergeCell ref="B8:F8"/>
    <mergeCell ref="B9:F9"/>
    <mergeCell ref="B41:F41"/>
    <mergeCell ref="B42:F42"/>
    <mergeCell ref="B2:L2"/>
    <mergeCell ref="B4:L4"/>
    <mergeCell ref="B6:L6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2"/>
  <sheetViews>
    <sheetView workbookViewId="0">
      <selection activeCell="A2" sqref="A2"/>
    </sheetView>
  </sheetViews>
  <sheetFormatPr defaultRowHeight="15" x14ac:dyDescent="0.25"/>
  <cols>
    <col min="2" max="2" width="37.7109375" customWidth="1"/>
    <col min="3" max="3" width="24" customWidth="1"/>
    <col min="4" max="4" width="20.7109375" customWidth="1"/>
    <col min="5" max="5" width="25.28515625" hidden="1" customWidth="1"/>
    <col min="6" max="6" width="23.5703125" customWidth="1"/>
    <col min="7" max="7" width="19.5703125" customWidth="1"/>
    <col min="8" max="8" width="12.855468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129" t="s">
        <v>33</v>
      </c>
      <c r="C2" s="129"/>
      <c r="D2" s="129"/>
      <c r="E2" s="129"/>
      <c r="F2" s="129"/>
      <c r="G2" s="129"/>
      <c r="H2" s="129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38.25" x14ac:dyDescent="0.25">
      <c r="B4" s="30" t="s">
        <v>6</v>
      </c>
      <c r="C4" s="30" t="s">
        <v>63</v>
      </c>
      <c r="D4" s="30" t="s">
        <v>64</v>
      </c>
      <c r="E4" s="30" t="s">
        <v>58</v>
      </c>
      <c r="F4" s="30" t="s">
        <v>65</v>
      </c>
      <c r="G4" s="30" t="s">
        <v>15</v>
      </c>
      <c r="H4" s="30" t="s">
        <v>40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17</v>
      </c>
      <c r="H5" s="30" t="s">
        <v>122</v>
      </c>
    </row>
    <row r="6" spans="2:8" x14ac:dyDescent="0.25">
      <c r="B6" s="4" t="s">
        <v>32</v>
      </c>
      <c r="C6" s="71">
        <f>C7+C9+C11+C13+C18</f>
        <v>741308.33</v>
      </c>
      <c r="D6" s="71">
        <f>D7+D9+D11+D13+D18</f>
        <v>969272</v>
      </c>
      <c r="E6" s="72"/>
      <c r="F6" s="73">
        <f>F7+F9+F11+F13+F18</f>
        <v>920358.34000000008</v>
      </c>
      <c r="G6" s="69">
        <f>F6/C6*100</f>
        <v>124.15324403544746</v>
      </c>
      <c r="H6" s="69">
        <f>F6/D6*100</f>
        <v>94.95356721333124</v>
      </c>
    </row>
    <row r="7" spans="2:8" x14ac:dyDescent="0.25">
      <c r="B7" s="4" t="s">
        <v>30</v>
      </c>
      <c r="C7" s="68">
        <f>C8</f>
        <v>590361.71</v>
      </c>
      <c r="D7" s="68">
        <f>D8</f>
        <v>754710</v>
      </c>
      <c r="E7" s="68"/>
      <c r="F7" s="69">
        <f>F8</f>
        <v>678845.93</v>
      </c>
      <c r="G7" s="69">
        <f t="shared" ref="G7:G34" si="0">F7/C7*100</f>
        <v>114.98813667979925</v>
      </c>
      <c r="H7" s="69">
        <f t="shared" ref="H7:H34" si="1">F7/D7*100</f>
        <v>89.947917743239131</v>
      </c>
    </row>
    <row r="8" spans="2:8" x14ac:dyDescent="0.25">
      <c r="B8" s="26" t="s">
        <v>29</v>
      </c>
      <c r="C8" s="68">
        <v>590361.71</v>
      </c>
      <c r="D8" s="68">
        <v>754710</v>
      </c>
      <c r="E8" s="68"/>
      <c r="F8" s="69">
        <v>678845.93</v>
      </c>
      <c r="G8" s="69">
        <f t="shared" si="0"/>
        <v>114.98813667979925</v>
      </c>
      <c r="H8" s="69">
        <f t="shared" si="1"/>
        <v>89.947917743239131</v>
      </c>
    </row>
    <row r="9" spans="2:8" x14ac:dyDescent="0.25">
      <c r="B9" s="4" t="s">
        <v>28</v>
      </c>
      <c r="C9" s="68">
        <f>C10</f>
        <v>23560.45</v>
      </c>
      <c r="D9" s="68">
        <f>D10</f>
        <v>17984</v>
      </c>
      <c r="E9" s="70"/>
      <c r="F9" s="69">
        <f>F10</f>
        <v>16622.52</v>
      </c>
      <c r="G9" s="69">
        <f t="shared" si="0"/>
        <v>70.552642245797514</v>
      </c>
      <c r="H9" s="69">
        <f t="shared" si="1"/>
        <v>92.429492882562286</v>
      </c>
    </row>
    <row r="10" spans="2:8" x14ac:dyDescent="0.25">
      <c r="B10" s="25" t="s">
        <v>27</v>
      </c>
      <c r="C10" s="68">
        <v>23560.45</v>
      </c>
      <c r="D10" s="68">
        <v>17984</v>
      </c>
      <c r="E10" s="70"/>
      <c r="F10" s="69">
        <v>16622.52</v>
      </c>
      <c r="G10" s="69">
        <f t="shared" si="0"/>
        <v>70.552642245797514</v>
      </c>
      <c r="H10" s="69">
        <f t="shared" si="1"/>
        <v>92.429492882562286</v>
      </c>
    </row>
    <row r="11" spans="2:8" x14ac:dyDescent="0.25">
      <c r="B11" s="4" t="s">
        <v>135</v>
      </c>
      <c r="C11" s="68">
        <f>C12</f>
        <v>5899.5</v>
      </c>
      <c r="D11" s="68">
        <f>D12</f>
        <v>10553</v>
      </c>
      <c r="E11" s="70"/>
      <c r="F11" s="69">
        <f>F12</f>
        <v>6239.9</v>
      </c>
      <c r="G11" s="69">
        <f t="shared" si="0"/>
        <v>105.76998050682261</v>
      </c>
      <c r="H11" s="69">
        <f t="shared" si="1"/>
        <v>59.129157585520694</v>
      </c>
    </row>
    <row r="12" spans="2:8" x14ac:dyDescent="0.25">
      <c r="B12" s="25" t="s">
        <v>136</v>
      </c>
      <c r="C12" s="68">
        <v>5899.5</v>
      </c>
      <c r="D12" s="68">
        <v>10553</v>
      </c>
      <c r="E12" s="70"/>
      <c r="F12" s="69">
        <v>6239.9</v>
      </c>
      <c r="G12" s="69">
        <f t="shared" si="0"/>
        <v>105.76998050682261</v>
      </c>
      <c r="H12" s="69">
        <f t="shared" si="1"/>
        <v>59.129157585520694</v>
      </c>
    </row>
    <row r="13" spans="2:8" x14ac:dyDescent="0.25">
      <c r="B13" s="4" t="s">
        <v>137</v>
      </c>
      <c r="C13" s="68">
        <f>C14+C15+C16+C17</f>
        <v>119986.67</v>
      </c>
      <c r="D13" s="68">
        <f>D14+D15+D16+D17</f>
        <v>186025</v>
      </c>
      <c r="E13" s="70"/>
      <c r="F13" s="69">
        <f>F14+F15+F16+F17</f>
        <v>218649.99</v>
      </c>
      <c r="G13" s="69">
        <f t="shared" si="0"/>
        <v>182.22856755671276</v>
      </c>
      <c r="H13" s="69">
        <f t="shared" si="1"/>
        <v>117.5379599516194</v>
      </c>
    </row>
    <row r="14" spans="2:8" x14ac:dyDescent="0.25">
      <c r="B14" s="25" t="s">
        <v>138</v>
      </c>
      <c r="C14" s="68">
        <v>100363.99</v>
      </c>
      <c r="D14" s="68">
        <v>158562</v>
      </c>
      <c r="E14" s="70"/>
      <c r="F14" s="69">
        <v>158562</v>
      </c>
      <c r="G14" s="69">
        <f t="shared" si="0"/>
        <v>157.98694332499136</v>
      </c>
      <c r="H14" s="69">
        <f t="shared" si="1"/>
        <v>100</v>
      </c>
    </row>
    <row r="15" spans="2:8" x14ac:dyDescent="0.25">
      <c r="B15" s="25" t="s">
        <v>139</v>
      </c>
      <c r="C15" s="68">
        <v>3981.68</v>
      </c>
      <c r="D15" s="68">
        <v>3800</v>
      </c>
      <c r="E15" s="70"/>
      <c r="F15" s="69">
        <v>3800</v>
      </c>
      <c r="G15" s="69">
        <f t="shared" si="0"/>
        <v>95.437101926824866</v>
      </c>
      <c r="H15" s="69">
        <f t="shared" si="1"/>
        <v>100</v>
      </c>
    </row>
    <row r="16" spans="2:8" x14ac:dyDescent="0.25">
      <c r="B16" s="25" t="s">
        <v>140</v>
      </c>
      <c r="C16" s="68">
        <v>14065</v>
      </c>
      <c r="D16" s="68">
        <v>23269</v>
      </c>
      <c r="E16" s="70"/>
      <c r="F16" s="69">
        <v>23268.99</v>
      </c>
      <c r="G16" s="69">
        <f t="shared" si="0"/>
        <v>165.43896196231782</v>
      </c>
      <c r="H16" s="69">
        <f t="shared" si="1"/>
        <v>99.999957024367191</v>
      </c>
    </row>
    <row r="17" spans="2:8" x14ac:dyDescent="0.25">
      <c r="B17" s="25" t="s">
        <v>141</v>
      </c>
      <c r="C17" s="68">
        <v>1576</v>
      </c>
      <c r="D17" s="68">
        <v>394</v>
      </c>
      <c r="E17" s="70"/>
      <c r="F17" s="69">
        <v>33019</v>
      </c>
      <c r="G17" s="69">
        <f t="shared" si="0"/>
        <v>2095.1142131979695</v>
      </c>
      <c r="H17" s="69">
        <f t="shared" si="1"/>
        <v>8380.4568527918782</v>
      </c>
    </row>
    <row r="18" spans="2:8" x14ac:dyDescent="0.25">
      <c r="B18" s="4" t="s">
        <v>142</v>
      </c>
      <c r="C18" s="68">
        <f>C19</f>
        <v>1500</v>
      </c>
      <c r="D18" s="68">
        <f>D19</f>
        <v>0</v>
      </c>
      <c r="E18" s="70"/>
      <c r="F18" s="69">
        <f>F19</f>
        <v>0</v>
      </c>
      <c r="G18" s="69">
        <f t="shared" si="0"/>
        <v>0</v>
      </c>
      <c r="H18" s="74" t="e">
        <f t="shared" si="1"/>
        <v>#DIV/0!</v>
      </c>
    </row>
    <row r="19" spans="2:8" x14ac:dyDescent="0.25">
      <c r="B19" s="25" t="s">
        <v>143</v>
      </c>
      <c r="C19" s="68">
        <v>1500</v>
      </c>
      <c r="D19" s="68">
        <v>0</v>
      </c>
      <c r="E19" s="70"/>
      <c r="F19" s="69">
        <v>0</v>
      </c>
      <c r="G19" s="69">
        <f t="shared" si="0"/>
        <v>0</v>
      </c>
      <c r="H19" s="74" t="e">
        <f t="shared" si="1"/>
        <v>#DIV/0!</v>
      </c>
    </row>
    <row r="20" spans="2:8" ht="15.75" customHeight="1" x14ac:dyDescent="0.25">
      <c r="B20" s="4" t="s">
        <v>31</v>
      </c>
      <c r="C20" s="71">
        <f>C21+C23+C26+C29+C34</f>
        <v>719984.44000000006</v>
      </c>
      <c r="D20" s="81">
        <f>D21+D23+D26+D29+D34</f>
        <v>969272</v>
      </c>
      <c r="E20" s="72"/>
      <c r="F20" s="73">
        <f>F21+F23+F26+F29+F34</f>
        <v>969469.63</v>
      </c>
      <c r="G20" s="69">
        <f t="shared" si="0"/>
        <v>134.65146969009496</v>
      </c>
      <c r="H20" s="69">
        <f t="shared" si="1"/>
        <v>100.02038952946128</v>
      </c>
    </row>
    <row r="21" spans="2:8" ht="15.75" customHeight="1" x14ac:dyDescent="0.25">
      <c r="B21" s="4" t="s">
        <v>30</v>
      </c>
      <c r="C21" s="68">
        <f>C22</f>
        <v>578575.14</v>
      </c>
      <c r="D21" s="68">
        <f>D22</f>
        <v>754710</v>
      </c>
      <c r="E21" s="68"/>
      <c r="F21" s="69">
        <f>F22</f>
        <v>723971.75</v>
      </c>
      <c r="G21" s="69">
        <f t="shared" si="0"/>
        <v>125.13011706655767</v>
      </c>
      <c r="H21" s="69">
        <f t="shared" si="1"/>
        <v>95.927144201083863</v>
      </c>
    </row>
    <row r="22" spans="2:8" x14ac:dyDescent="0.25">
      <c r="B22" s="26" t="s">
        <v>29</v>
      </c>
      <c r="C22" s="68">
        <v>578575.14</v>
      </c>
      <c r="D22" s="68">
        <v>754710</v>
      </c>
      <c r="E22" s="68"/>
      <c r="F22" s="69">
        <v>723971.75</v>
      </c>
      <c r="G22" s="69">
        <f t="shared" si="0"/>
        <v>125.13011706655767</v>
      </c>
      <c r="H22" s="69">
        <f t="shared" si="1"/>
        <v>95.927144201083863</v>
      </c>
    </row>
    <row r="23" spans="2:8" x14ac:dyDescent="0.25">
      <c r="B23" s="4" t="s">
        <v>28</v>
      </c>
      <c r="C23" s="68">
        <f>C24</f>
        <v>18576.12</v>
      </c>
      <c r="D23" s="68">
        <f>D24+D25</f>
        <v>17984</v>
      </c>
      <c r="E23" s="68"/>
      <c r="F23" s="69">
        <f>F24+F25</f>
        <v>16499.599999999999</v>
      </c>
      <c r="G23" s="69">
        <f t="shared" si="0"/>
        <v>88.821562306875705</v>
      </c>
      <c r="H23" s="69">
        <f t="shared" si="1"/>
        <v>91.745996441281136</v>
      </c>
    </row>
    <row r="24" spans="2:8" x14ac:dyDescent="0.25">
      <c r="B24" s="87" t="s">
        <v>27</v>
      </c>
      <c r="C24" s="88">
        <v>18576.12</v>
      </c>
      <c r="D24" s="88">
        <v>13000</v>
      </c>
      <c r="E24" s="88"/>
      <c r="F24" s="89">
        <v>11515.6</v>
      </c>
      <c r="G24" s="69">
        <f t="shared" si="0"/>
        <v>61.99141693744442</v>
      </c>
      <c r="H24" s="69">
        <f t="shared" si="1"/>
        <v>88.581538461538472</v>
      </c>
    </row>
    <row r="25" spans="2:8" x14ac:dyDescent="0.25">
      <c r="B25" s="87" t="s">
        <v>217</v>
      </c>
      <c r="C25" s="88">
        <v>0</v>
      </c>
      <c r="D25" s="88">
        <v>4984</v>
      </c>
      <c r="E25" s="88"/>
      <c r="F25" s="89">
        <v>4984</v>
      </c>
      <c r="G25" s="74" t="e">
        <f t="shared" si="0"/>
        <v>#DIV/0!</v>
      </c>
      <c r="H25" s="69">
        <f t="shared" si="1"/>
        <v>100</v>
      </c>
    </row>
    <row r="26" spans="2:8" x14ac:dyDescent="0.25">
      <c r="B26" s="4" t="s">
        <v>135</v>
      </c>
      <c r="C26" s="68">
        <f>C27</f>
        <v>1346.51</v>
      </c>
      <c r="D26" s="68">
        <f>D27+D28</f>
        <v>10553</v>
      </c>
      <c r="E26" s="70"/>
      <c r="F26" s="69">
        <f>F27+F28</f>
        <v>10348.290000000001</v>
      </c>
      <c r="G26" s="69">
        <f t="shared" si="0"/>
        <v>768.52678405656116</v>
      </c>
      <c r="H26" s="69">
        <f t="shared" si="1"/>
        <v>98.06017246280679</v>
      </c>
    </row>
    <row r="27" spans="2:8" x14ac:dyDescent="0.25">
      <c r="B27" s="87" t="s">
        <v>136</v>
      </c>
      <c r="C27" s="88">
        <v>1346.51</v>
      </c>
      <c r="D27" s="88">
        <v>6000</v>
      </c>
      <c r="E27" s="90"/>
      <c r="F27" s="89">
        <v>6239.89</v>
      </c>
      <c r="G27" s="69">
        <f t="shared" si="0"/>
        <v>463.41208011823164</v>
      </c>
      <c r="H27" s="69">
        <f t="shared" si="1"/>
        <v>103.99816666666668</v>
      </c>
    </row>
    <row r="28" spans="2:8" x14ac:dyDescent="0.25">
      <c r="B28" s="87" t="s">
        <v>216</v>
      </c>
      <c r="C28" s="88">
        <v>0</v>
      </c>
      <c r="D28" s="88">
        <v>4553</v>
      </c>
      <c r="E28" s="90"/>
      <c r="F28" s="89">
        <v>4108.3999999999996</v>
      </c>
      <c r="G28" s="74" t="e">
        <f t="shared" si="0"/>
        <v>#DIV/0!</v>
      </c>
      <c r="H28" s="69">
        <f t="shared" si="1"/>
        <v>90.235009883593236</v>
      </c>
    </row>
    <row r="29" spans="2:8" x14ac:dyDescent="0.25">
      <c r="B29" s="4" t="s">
        <v>137</v>
      </c>
      <c r="C29" s="68">
        <f>C30+C31+C32+C33</f>
        <v>119986.67</v>
      </c>
      <c r="D29" s="68">
        <f>D30+D31+D32+D33</f>
        <v>186025</v>
      </c>
      <c r="E29" s="70"/>
      <c r="F29" s="69">
        <f>F30+F31+F32+F33</f>
        <v>218649.99</v>
      </c>
      <c r="G29" s="69">
        <f t="shared" si="0"/>
        <v>182.22856755671276</v>
      </c>
      <c r="H29" s="69">
        <f t="shared" si="1"/>
        <v>117.5379599516194</v>
      </c>
    </row>
    <row r="30" spans="2:8" x14ac:dyDescent="0.25">
      <c r="B30" s="25" t="s">
        <v>138</v>
      </c>
      <c r="C30" s="68">
        <v>100363.99</v>
      </c>
      <c r="D30" s="68">
        <v>158562</v>
      </c>
      <c r="E30" s="70"/>
      <c r="F30" s="69">
        <v>158562</v>
      </c>
      <c r="G30" s="69">
        <f t="shared" si="0"/>
        <v>157.98694332499136</v>
      </c>
      <c r="H30" s="69">
        <f t="shared" si="1"/>
        <v>100</v>
      </c>
    </row>
    <row r="31" spans="2:8" x14ac:dyDescent="0.25">
      <c r="B31" s="25" t="s">
        <v>139</v>
      </c>
      <c r="C31" s="68">
        <v>3981.68</v>
      </c>
      <c r="D31" s="68">
        <v>3800</v>
      </c>
      <c r="E31" s="70"/>
      <c r="F31" s="69">
        <v>3800</v>
      </c>
      <c r="G31" s="69">
        <f t="shared" si="0"/>
        <v>95.437101926824866</v>
      </c>
      <c r="H31" s="69">
        <f t="shared" si="1"/>
        <v>100</v>
      </c>
    </row>
    <row r="32" spans="2:8" x14ac:dyDescent="0.25">
      <c r="B32" s="25" t="s">
        <v>140</v>
      </c>
      <c r="C32" s="68">
        <v>14065</v>
      </c>
      <c r="D32" s="68">
        <v>23269</v>
      </c>
      <c r="E32" s="70"/>
      <c r="F32" s="69">
        <v>23268.99</v>
      </c>
      <c r="G32" s="69">
        <f t="shared" si="0"/>
        <v>165.43896196231782</v>
      </c>
      <c r="H32" s="69">
        <f t="shared" si="1"/>
        <v>99.999957024367191</v>
      </c>
    </row>
    <row r="33" spans="2:10" x14ac:dyDescent="0.25">
      <c r="B33" s="25" t="s">
        <v>141</v>
      </c>
      <c r="C33" s="68">
        <v>1576</v>
      </c>
      <c r="D33" s="68">
        <v>394</v>
      </c>
      <c r="E33" s="70"/>
      <c r="F33" s="69">
        <v>33019</v>
      </c>
      <c r="G33" s="69">
        <f t="shared" si="0"/>
        <v>2095.1142131979695</v>
      </c>
      <c r="H33" s="69">
        <f t="shared" si="1"/>
        <v>8380.4568527918782</v>
      </c>
    </row>
    <row r="34" spans="2:10" x14ac:dyDescent="0.25">
      <c r="B34" s="4" t="s">
        <v>142</v>
      </c>
      <c r="C34" s="68">
        <f>C35</f>
        <v>1500</v>
      </c>
      <c r="D34" s="68">
        <f>D35</f>
        <v>0</v>
      </c>
      <c r="E34" s="70"/>
      <c r="F34" s="69">
        <f>F35</f>
        <v>0</v>
      </c>
      <c r="G34" s="69">
        <f t="shared" si="0"/>
        <v>0</v>
      </c>
      <c r="H34" s="74" t="e">
        <f t="shared" si="1"/>
        <v>#DIV/0!</v>
      </c>
    </row>
    <row r="35" spans="2:10" x14ac:dyDescent="0.25">
      <c r="B35" s="25" t="s">
        <v>143</v>
      </c>
      <c r="C35" s="68">
        <v>1500</v>
      </c>
      <c r="D35" s="68">
        <v>0</v>
      </c>
      <c r="E35" s="70"/>
      <c r="F35" s="69">
        <v>0</v>
      </c>
      <c r="G35" s="69">
        <f t="shared" ref="G35" si="2">F35/C35*100</f>
        <v>0</v>
      </c>
      <c r="H35" s="75" t="e">
        <f t="shared" ref="H35" si="3">F35/D35*100</f>
        <v>#DIV/0!</v>
      </c>
    </row>
    <row r="38" spans="2:10" ht="36.75" customHeight="1" x14ac:dyDescent="0.25">
      <c r="D38" s="91" t="s">
        <v>211</v>
      </c>
      <c r="E38" s="91"/>
      <c r="I38" s="91"/>
      <c r="J38" s="91"/>
    </row>
    <row r="39" spans="2:10" ht="30" x14ac:dyDescent="0.25">
      <c r="B39" s="94" t="s">
        <v>221</v>
      </c>
      <c r="C39" s="95" t="s">
        <v>222</v>
      </c>
      <c r="D39" s="94" t="s">
        <v>223</v>
      </c>
      <c r="E39" s="92"/>
      <c r="F39" s="94" t="s">
        <v>224</v>
      </c>
      <c r="G39" s="98" t="s">
        <v>225</v>
      </c>
      <c r="H39" s="99"/>
      <c r="I39" s="96"/>
      <c r="J39" s="99"/>
    </row>
    <row r="40" spans="2:10" x14ac:dyDescent="0.25">
      <c r="B40" s="93">
        <v>92</v>
      </c>
      <c r="C40" s="23" t="s">
        <v>219</v>
      </c>
      <c r="D40" s="69">
        <f>D41</f>
        <v>11786.57</v>
      </c>
      <c r="E40" s="84"/>
      <c r="F40" s="69">
        <f>F41</f>
        <v>0</v>
      </c>
      <c r="G40" s="69">
        <f>G41</f>
        <v>0</v>
      </c>
      <c r="H40" s="97"/>
      <c r="I40" s="97"/>
      <c r="J40" s="97"/>
    </row>
    <row r="41" spans="2:10" x14ac:dyDescent="0.25">
      <c r="B41" s="93">
        <v>9222</v>
      </c>
      <c r="C41" s="23" t="s">
        <v>220</v>
      </c>
      <c r="D41" s="69">
        <f>D42</f>
        <v>11786.57</v>
      </c>
      <c r="E41" s="23"/>
      <c r="F41" s="69">
        <f>F42</f>
        <v>0</v>
      </c>
      <c r="G41" s="69">
        <f>G42</f>
        <v>0</v>
      </c>
      <c r="H41" s="97"/>
      <c r="I41" s="97"/>
      <c r="J41" s="97"/>
    </row>
    <row r="42" spans="2:10" x14ac:dyDescent="0.25">
      <c r="B42" s="92">
        <v>11</v>
      </c>
      <c r="C42" s="23" t="s">
        <v>213</v>
      </c>
      <c r="D42" s="69">
        <v>11786.57</v>
      </c>
      <c r="E42" s="23">
        <v>11</v>
      </c>
      <c r="F42" s="69">
        <v>0</v>
      </c>
      <c r="G42" s="69">
        <v>0</v>
      </c>
      <c r="H42" s="97"/>
      <c r="I42" s="97"/>
      <c r="J42" s="97"/>
    </row>
  </sheetData>
  <mergeCells count="1">
    <mergeCell ref="B2:H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G12" sqref="G12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129" t="s">
        <v>39</v>
      </c>
      <c r="C2" s="129"/>
      <c r="D2" s="129"/>
      <c r="E2" s="129"/>
      <c r="F2" s="129"/>
      <c r="G2" s="129"/>
      <c r="H2" s="129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25.5" x14ac:dyDescent="0.25">
      <c r="B4" s="30" t="s">
        <v>6</v>
      </c>
      <c r="C4" s="30" t="s">
        <v>67</v>
      </c>
      <c r="D4" s="30" t="s">
        <v>64</v>
      </c>
      <c r="E4" s="30" t="s">
        <v>58</v>
      </c>
      <c r="F4" s="30" t="s">
        <v>68</v>
      </c>
      <c r="G4" s="30" t="s">
        <v>15</v>
      </c>
      <c r="H4" s="30" t="s">
        <v>40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17</v>
      </c>
      <c r="H5" s="30" t="s">
        <v>122</v>
      </c>
    </row>
    <row r="6" spans="2:8" ht="15.75" customHeight="1" x14ac:dyDescent="0.25">
      <c r="B6" s="4" t="s">
        <v>31</v>
      </c>
      <c r="C6" s="68">
        <f>C7</f>
        <v>719984.44</v>
      </c>
      <c r="D6" s="68">
        <f>D7</f>
        <v>969272</v>
      </c>
      <c r="E6" s="68"/>
      <c r="F6" s="69">
        <f>F7</f>
        <v>969469.63</v>
      </c>
      <c r="G6" s="69">
        <f>F6/C6*100</f>
        <v>134.65146969009498</v>
      </c>
      <c r="H6" s="69">
        <f>F6/D6*100</f>
        <v>100.02038952946128</v>
      </c>
    </row>
    <row r="7" spans="2:8" ht="15.75" customHeight="1" x14ac:dyDescent="0.25">
      <c r="B7" s="4" t="s">
        <v>133</v>
      </c>
      <c r="C7" s="68">
        <f>C8</f>
        <v>719984.44</v>
      </c>
      <c r="D7" s="68">
        <f>D8</f>
        <v>969272</v>
      </c>
      <c r="E7" s="68"/>
      <c r="F7" s="69">
        <f>F8</f>
        <v>969469.63</v>
      </c>
      <c r="G7" s="69">
        <f t="shared" ref="G7:G8" si="0">F7/C7*100</f>
        <v>134.65146969009498</v>
      </c>
      <c r="H7" s="69">
        <f t="shared" ref="H7:H8" si="1">F7/D7*100</f>
        <v>100.02038952946128</v>
      </c>
    </row>
    <row r="8" spans="2:8" x14ac:dyDescent="0.25">
      <c r="B8" s="10" t="s">
        <v>134</v>
      </c>
      <c r="C8" s="68">
        <v>719984.44</v>
      </c>
      <c r="D8" s="68">
        <v>969272</v>
      </c>
      <c r="E8" s="68"/>
      <c r="F8" s="69">
        <v>969469.63</v>
      </c>
      <c r="G8" s="69">
        <f t="shared" si="0"/>
        <v>134.65146969009498</v>
      </c>
      <c r="H8" s="69">
        <f t="shared" si="1"/>
        <v>100.02038952946128</v>
      </c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2"/>
  <sheetViews>
    <sheetView workbookViewId="0">
      <selection activeCell="G18" sqref="G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8" width="25.28515625" customWidth="1"/>
    <col min="9" max="9" width="25.28515625" hidden="1" customWidth="1"/>
    <col min="10" max="10" width="25.28515625" customWidth="1"/>
    <col min="11" max="12" width="15.7109375" customWidth="1"/>
  </cols>
  <sheetData>
    <row r="1" spans="2:12" ht="18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18" customHeight="1" x14ac:dyDescent="0.25">
      <c r="B2" s="129" t="s">
        <v>55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5.75" customHeight="1" x14ac:dyDescent="0.25">
      <c r="B3" s="129" t="s">
        <v>34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8" x14ac:dyDescent="0.25">
      <c r="B4" s="14"/>
      <c r="C4" s="14"/>
      <c r="D4" s="14"/>
      <c r="E4" s="14"/>
      <c r="F4" s="14"/>
      <c r="G4" s="14"/>
      <c r="H4" s="14"/>
      <c r="I4" s="14"/>
      <c r="J4" s="3"/>
      <c r="K4" s="3"/>
      <c r="L4" s="3"/>
    </row>
    <row r="5" spans="2:12" ht="25.5" customHeight="1" x14ac:dyDescent="0.25">
      <c r="B5" s="126" t="s">
        <v>6</v>
      </c>
      <c r="C5" s="127"/>
      <c r="D5" s="127"/>
      <c r="E5" s="127"/>
      <c r="F5" s="128"/>
      <c r="G5" s="31" t="s">
        <v>63</v>
      </c>
      <c r="H5" s="30" t="s">
        <v>66</v>
      </c>
      <c r="I5" s="31" t="s">
        <v>58</v>
      </c>
      <c r="J5" s="31" t="s">
        <v>65</v>
      </c>
      <c r="K5" s="31" t="s">
        <v>15</v>
      </c>
      <c r="L5" s="31" t="s">
        <v>40</v>
      </c>
    </row>
    <row r="6" spans="2:12" x14ac:dyDescent="0.25">
      <c r="B6" s="126">
        <v>1</v>
      </c>
      <c r="C6" s="127"/>
      <c r="D6" s="127"/>
      <c r="E6" s="127"/>
      <c r="F6" s="128"/>
      <c r="G6" s="31">
        <v>2</v>
      </c>
      <c r="H6" s="31">
        <v>3</v>
      </c>
      <c r="I6" s="31">
        <v>4</v>
      </c>
      <c r="J6" s="31">
        <v>5</v>
      </c>
      <c r="K6" s="31" t="s">
        <v>17</v>
      </c>
      <c r="L6" s="31" t="s">
        <v>122</v>
      </c>
    </row>
    <row r="7" spans="2:12" ht="25.5" x14ac:dyDescent="0.25">
      <c r="B7" s="4">
        <v>8</v>
      </c>
      <c r="C7" s="4"/>
      <c r="D7" s="4"/>
      <c r="E7" s="4"/>
      <c r="F7" s="4" t="s">
        <v>8</v>
      </c>
      <c r="G7" s="68">
        <f>G8</f>
        <v>0</v>
      </c>
      <c r="H7" s="68">
        <f t="shared" ref="H7:J7" si="0">H8</f>
        <v>0</v>
      </c>
      <c r="I7" s="68">
        <f t="shared" si="0"/>
        <v>0</v>
      </c>
      <c r="J7" s="68">
        <f t="shared" si="0"/>
        <v>0</v>
      </c>
      <c r="K7" s="74" t="e">
        <f>J7/G7</f>
        <v>#DIV/0!</v>
      </c>
      <c r="L7" s="74" t="e">
        <f>J7/H7</f>
        <v>#DIV/0!</v>
      </c>
    </row>
    <row r="8" spans="2:12" x14ac:dyDescent="0.25">
      <c r="B8" s="4"/>
      <c r="C8" s="9">
        <v>84</v>
      </c>
      <c r="D8" s="9"/>
      <c r="E8" s="9"/>
      <c r="F8" s="9" t="s">
        <v>13</v>
      </c>
      <c r="G8" s="68">
        <f>G9</f>
        <v>0</v>
      </c>
      <c r="H8" s="68">
        <f t="shared" ref="H8:J8" si="1">H9</f>
        <v>0</v>
      </c>
      <c r="I8" s="68">
        <f t="shared" si="1"/>
        <v>0</v>
      </c>
      <c r="J8" s="68">
        <f t="shared" si="1"/>
        <v>0</v>
      </c>
      <c r="K8" s="74" t="e">
        <f t="shared" ref="K8:K12" si="2">J8/G8</f>
        <v>#DIV/0!</v>
      </c>
      <c r="L8" s="74" t="e">
        <f t="shared" ref="L8:L12" si="3">J8/H8</f>
        <v>#DIV/0!</v>
      </c>
    </row>
    <row r="9" spans="2:12" ht="25.5" x14ac:dyDescent="0.25">
      <c r="B9" s="7">
        <v>5</v>
      </c>
      <c r="C9" s="8"/>
      <c r="D9" s="8"/>
      <c r="E9" s="8"/>
      <c r="F9" s="16" t="s">
        <v>9</v>
      </c>
      <c r="G9" s="68">
        <v>0</v>
      </c>
      <c r="H9" s="68">
        <v>0</v>
      </c>
      <c r="I9" s="68">
        <v>0</v>
      </c>
      <c r="J9" s="68">
        <v>0</v>
      </c>
      <c r="K9" s="74" t="e">
        <f t="shared" si="2"/>
        <v>#DIV/0!</v>
      </c>
      <c r="L9" s="74" t="e">
        <f t="shared" si="3"/>
        <v>#DIV/0!</v>
      </c>
    </row>
    <row r="10" spans="2:12" ht="25.5" x14ac:dyDescent="0.25">
      <c r="B10" s="9"/>
      <c r="C10" s="9">
        <v>54</v>
      </c>
      <c r="D10" s="9"/>
      <c r="E10" s="9"/>
      <c r="F10" s="17" t="s">
        <v>14</v>
      </c>
      <c r="G10" s="68">
        <f>G11</f>
        <v>620.20000000000005</v>
      </c>
      <c r="H10" s="68">
        <f>H11</f>
        <v>0</v>
      </c>
      <c r="I10" s="68">
        <f t="shared" ref="I10:J10" si="4">I11</f>
        <v>0</v>
      </c>
      <c r="J10" s="68">
        <f t="shared" si="4"/>
        <v>0</v>
      </c>
      <c r="K10" s="74">
        <f t="shared" si="2"/>
        <v>0</v>
      </c>
      <c r="L10" s="74" t="e">
        <f t="shared" si="3"/>
        <v>#DIV/0!</v>
      </c>
    </row>
    <row r="11" spans="2:12" ht="63.75" x14ac:dyDescent="0.25">
      <c r="B11" s="9"/>
      <c r="C11" s="9"/>
      <c r="D11" s="9">
        <v>544</v>
      </c>
      <c r="E11" s="24"/>
      <c r="F11" s="24" t="s">
        <v>35</v>
      </c>
      <c r="G11" s="68">
        <f>G12</f>
        <v>620.20000000000005</v>
      </c>
      <c r="H11" s="68">
        <f>H12</f>
        <v>0</v>
      </c>
      <c r="I11" s="68">
        <f t="shared" ref="I11:J11" si="5">I12</f>
        <v>0</v>
      </c>
      <c r="J11" s="68">
        <f t="shared" si="5"/>
        <v>0</v>
      </c>
      <c r="K11" s="74">
        <f t="shared" si="2"/>
        <v>0</v>
      </c>
      <c r="L11" s="74" t="e">
        <f t="shared" si="3"/>
        <v>#DIV/0!</v>
      </c>
    </row>
    <row r="12" spans="2:12" ht="51" x14ac:dyDescent="0.25">
      <c r="B12" s="9"/>
      <c r="C12" s="9"/>
      <c r="D12" s="9"/>
      <c r="E12" s="24">
        <v>5445</v>
      </c>
      <c r="F12" s="24" t="s">
        <v>132</v>
      </c>
      <c r="G12" s="68">
        <v>620.20000000000005</v>
      </c>
      <c r="H12" s="68">
        <v>0</v>
      </c>
      <c r="I12" s="68">
        <v>0</v>
      </c>
      <c r="J12" s="68">
        <v>0</v>
      </c>
      <c r="K12" s="74">
        <f t="shared" si="2"/>
        <v>0</v>
      </c>
      <c r="L12" s="74" t="e">
        <f t="shared" si="3"/>
        <v>#DIV/0!</v>
      </c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1"/>
  <sheetViews>
    <sheetView workbookViewId="0">
      <selection activeCell="F20" sqref="F20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3"/>
      <c r="G1" s="3"/>
      <c r="H1" s="3"/>
    </row>
    <row r="2" spans="2:8" ht="15.75" customHeight="1" x14ac:dyDescent="0.25">
      <c r="B2" s="129" t="s">
        <v>36</v>
      </c>
      <c r="C2" s="129"/>
      <c r="D2" s="129"/>
      <c r="E2" s="129"/>
      <c r="F2" s="129"/>
      <c r="G2" s="129"/>
      <c r="H2" s="129"/>
    </row>
    <row r="3" spans="2:8" ht="18" x14ac:dyDescent="0.25">
      <c r="B3" s="14"/>
      <c r="C3" s="14"/>
      <c r="D3" s="14"/>
      <c r="E3" s="14"/>
      <c r="F3" s="3"/>
      <c r="G3" s="3"/>
      <c r="H3" s="3"/>
    </row>
    <row r="4" spans="2:8" ht="25.5" x14ac:dyDescent="0.25">
      <c r="B4" s="30" t="s">
        <v>6</v>
      </c>
      <c r="C4" s="30" t="s">
        <v>69</v>
      </c>
      <c r="D4" s="30" t="s">
        <v>64</v>
      </c>
      <c r="E4" s="30" t="s">
        <v>58</v>
      </c>
      <c r="F4" s="30" t="s">
        <v>65</v>
      </c>
      <c r="G4" s="30" t="s">
        <v>15</v>
      </c>
      <c r="H4" s="30" t="s">
        <v>40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17</v>
      </c>
      <c r="H5" s="30" t="s">
        <v>122</v>
      </c>
    </row>
    <row r="6" spans="2:8" x14ac:dyDescent="0.25">
      <c r="B6" s="4" t="s">
        <v>37</v>
      </c>
      <c r="C6" s="68">
        <f>C7</f>
        <v>0</v>
      </c>
      <c r="D6" s="68">
        <f>D7</f>
        <v>0</v>
      </c>
      <c r="E6" s="68">
        <f t="shared" ref="E6:F6" si="0">E7</f>
        <v>0</v>
      </c>
      <c r="F6" s="68">
        <f t="shared" si="0"/>
        <v>0</v>
      </c>
      <c r="G6" s="74" t="e">
        <f>F6/C6*100</f>
        <v>#DIV/0!</v>
      </c>
      <c r="H6" s="74" t="e">
        <f>F6/D6</f>
        <v>#DIV/0!</v>
      </c>
    </row>
    <row r="7" spans="2:8" x14ac:dyDescent="0.25">
      <c r="B7" s="4" t="s">
        <v>30</v>
      </c>
      <c r="C7" s="68">
        <f>C8</f>
        <v>0</v>
      </c>
      <c r="D7" s="68">
        <f>D8</f>
        <v>0</v>
      </c>
      <c r="E7" s="68">
        <f t="shared" ref="E7:F7" si="1">E8</f>
        <v>0</v>
      </c>
      <c r="F7" s="68">
        <f t="shared" si="1"/>
        <v>0</v>
      </c>
      <c r="G7" s="74" t="e">
        <f>F7/C7*100</f>
        <v>#DIV/0!</v>
      </c>
      <c r="H7" s="74" t="e">
        <f>G7/D7*100</f>
        <v>#DIV/0!</v>
      </c>
    </row>
    <row r="8" spans="2:8" x14ac:dyDescent="0.25">
      <c r="B8" s="26" t="s">
        <v>29</v>
      </c>
      <c r="C8" s="68">
        <v>0</v>
      </c>
      <c r="D8" s="68">
        <v>0</v>
      </c>
      <c r="E8" s="68">
        <v>0</v>
      </c>
      <c r="F8" s="68">
        <v>0</v>
      </c>
      <c r="G8" s="74" t="e">
        <f t="shared" ref="G8:H11" si="2">F8/C8*100</f>
        <v>#DIV/0!</v>
      </c>
      <c r="H8" s="74" t="e">
        <f t="shared" si="2"/>
        <v>#DIV/0!</v>
      </c>
    </row>
    <row r="9" spans="2:8" ht="15.75" customHeight="1" x14ac:dyDescent="0.25">
      <c r="B9" s="4" t="s">
        <v>38</v>
      </c>
      <c r="C9" s="68">
        <f>C10</f>
        <v>620.20000000000005</v>
      </c>
      <c r="D9" s="68">
        <f>D10</f>
        <v>0</v>
      </c>
      <c r="E9" s="68">
        <f t="shared" ref="E9:F9" si="3">E10</f>
        <v>0</v>
      </c>
      <c r="F9" s="68">
        <f t="shared" si="3"/>
        <v>0</v>
      </c>
      <c r="G9" s="74">
        <f t="shared" si="2"/>
        <v>0</v>
      </c>
      <c r="H9" s="74" t="e">
        <f t="shared" si="2"/>
        <v>#DIV/0!</v>
      </c>
    </row>
    <row r="10" spans="2:8" ht="15.75" customHeight="1" x14ac:dyDescent="0.25">
      <c r="B10" s="4" t="s">
        <v>30</v>
      </c>
      <c r="C10" s="68">
        <f>C11</f>
        <v>620.20000000000005</v>
      </c>
      <c r="D10" s="68">
        <f>D11</f>
        <v>0</v>
      </c>
      <c r="E10" s="68">
        <f t="shared" ref="E10:F10" si="4">E11</f>
        <v>0</v>
      </c>
      <c r="F10" s="68">
        <f t="shared" si="4"/>
        <v>0</v>
      </c>
      <c r="G10" s="74">
        <f t="shared" si="2"/>
        <v>0</v>
      </c>
      <c r="H10" s="74" t="e">
        <f t="shared" ref="H10:H11" si="5">F10/D10</f>
        <v>#DIV/0!</v>
      </c>
    </row>
    <row r="11" spans="2:8" x14ac:dyDescent="0.25">
      <c r="B11" s="26" t="s">
        <v>29</v>
      </c>
      <c r="C11" s="68">
        <v>620.20000000000005</v>
      </c>
      <c r="D11" s="68">
        <v>0</v>
      </c>
      <c r="E11" s="68">
        <v>0</v>
      </c>
      <c r="F11" s="68">
        <v>0</v>
      </c>
      <c r="G11" s="69">
        <f t="shared" si="2"/>
        <v>0</v>
      </c>
      <c r="H11" s="74" t="e">
        <f t="shared" si="5"/>
        <v>#DIV/0!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5"/>
  <sheetViews>
    <sheetView tabSelected="1" workbookViewId="0">
      <selection activeCell="B8" sqref="B8:D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44.42578125" bestFit="1" customWidth="1"/>
    <col min="6" max="6" width="25.28515625" customWidth="1"/>
    <col min="7" max="7" width="25.28515625" hidden="1" customWidth="1"/>
    <col min="8" max="8" width="25.28515625" customWidth="1"/>
    <col min="9" max="9" width="15.7109375" customWidth="1"/>
    <col min="11" max="11" width="19.140625" bestFit="1" customWidth="1"/>
  </cols>
  <sheetData>
    <row r="1" spans="2:11" ht="18" x14ac:dyDescent="0.25">
      <c r="B1" s="46"/>
      <c r="C1" s="46"/>
      <c r="D1" s="46"/>
      <c r="E1" s="46"/>
      <c r="F1" s="46"/>
      <c r="G1" s="46"/>
      <c r="H1" s="46"/>
      <c r="I1" s="47"/>
    </row>
    <row r="2" spans="2:11" ht="18" customHeight="1" x14ac:dyDescent="0.25">
      <c r="B2" s="136" t="s">
        <v>10</v>
      </c>
      <c r="C2" s="137"/>
      <c r="D2" s="137"/>
      <c r="E2" s="137"/>
      <c r="F2" s="137"/>
      <c r="G2" s="137"/>
      <c r="H2" s="137"/>
      <c r="I2" s="137"/>
    </row>
    <row r="3" spans="2:11" ht="18" x14ac:dyDescent="0.25">
      <c r="B3" s="46"/>
      <c r="C3" s="46"/>
      <c r="D3" s="46"/>
      <c r="E3" s="46"/>
      <c r="F3" s="46"/>
      <c r="G3" s="46"/>
      <c r="H3" s="46"/>
      <c r="I3" s="47"/>
    </row>
    <row r="4" spans="2:11" ht="15.75" x14ac:dyDescent="0.25">
      <c r="B4" s="138" t="s">
        <v>56</v>
      </c>
      <c r="C4" s="138"/>
      <c r="D4" s="138"/>
      <c r="E4" s="138"/>
      <c r="F4" s="138"/>
      <c r="G4" s="138"/>
      <c r="H4" s="138"/>
      <c r="I4" s="138"/>
    </row>
    <row r="5" spans="2:11" ht="18" x14ac:dyDescent="0.25">
      <c r="B5" s="46"/>
      <c r="C5" s="46"/>
      <c r="D5" s="46"/>
      <c r="E5" s="46"/>
      <c r="F5" s="46"/>
      <c r="G5" s="46"/>
      <c r="H5" s="46"/>
      <c r="I5" s="47"/>
    </row>
    <row r="6" spans="2:11" ht="25.5" customHeight="1" x14ac:dyDescent="0.25">
      <c r="B6" s="139" t="s">
        <v>6</v>
      </c>
      <c r="C6" s="140"/>
      <c r="D6" s="140"/>
      <c r="E6" s="141"/>
      <c r="F6" s="48" t="s">
        <v>64</v>
      </c>
      <c r="G6" s="49" t="s">
        <v>70</v>
      </c>
      <c r="H6" s="48" t="s">
        <v>120</v>
      </c>
      <c r="I6" s="48" t="s">
        <v>40</v>
      </c>
      <c r="K6" s="86"/>
    </row>
    <row r="7" spans="2:11" s="22" customFormat="1" ht="15.75" customHeight="1" x14ac:dyDescent="0.2">
      <c r="B7" s="142">
        <v>1</v>
      </c>
      <c r="C7" s="143"/>
      <c r="D7" s="143"/>
      <c r="E7" s="144"/>
      <c r="F7" s="50">
        <v>2</v>
      </c>
      <c r="G7" s="50">
        <v>3</v>
      </c>
      <c r="H7" s="50">
        <v>3</v>
      </c>
      <c r="I7" s="50" t="s">
        <v>121</v>
      </c>
    </row>
    <row r="8" spans="2:11" s="32" customFormat="1" ht="30" customHeight="1" x14ac:dyDescent="0.25">
      <c r="B8" s="130">
        <v>33771</v>
      </c>
      <c r="C8" s="131"/>
      <c r="D8" s="132"/>
      <c r="E8" s="51" t="s">
        <v>71</v>
      </c>
      <c r="F8" s="64">
        <f>F9</f>
        <v>969272</v>
      </c>
      <c r="G8" s="53">
        <v>732398</v>
      </c>
      <c r="H8" s="52">
        <f>H9</f>
        <v>969469.63</v>
      </c>
      <c r="I8" s="53">
        <f>H8/F8*100</f>
        <v>100.02038952946128</v>
      </c>
    </row>
    <row r="9" spans="2:11" s="32" customFormat="1" ht="30" customHeight="1" x14ac:dyDescent="0.25">
      <c r="B9" s="130">
        <v>4</v>
      </c>
      <c r="C9" s="131"/>
      <c r="D9" s="132"/>
      <c r="E9" s="51" t="s">
        <v>71</v>
      </c>
      <c r="F9" s="64">
        <f>F10+F11+F12+F13+F14+F15+F16</f>
        <v>969272</v>
      </c>
      <c r="G9" s="53">
        <v>732398</v>
      </c>
      <c r="H9" s="52">
        <f>H10+H11+H12+H13+H14+H15+H16</f>
        <v>969469.63</v>
      </c>
      <c r="I9" s="53">
        <f t="shared" ref="I9:I65" si="0">H9/F9*100</f>
        <v>100.02038952946128</v>
      </c>
    </row>
    <row r="10" spans="2:11" s="32" customFormat="1" ht="30" customHeight="1" x14ac:dyDescent="0.25">
      <c r="B10" s="133">
        <v>11</v>
      </c>
      <c r="C10" s="134"/>
      <c r="D10" s="135"/>
      <c r="E10" s="33" t="s">
        <v>72</v>
      </c>
      <c r="F10" s="62">
        <f>F19+F51+F66+F74+F100+F139</f>
        <v>754710</v>
      </c>
      <c r="G10" s="67">
        <v>584638</v>
      </c>
      <c r="H10" s="54">
        <f>H19+H51+H66+H75+H100+H139</f>
        <v>723971.75</v>
      </c>
      <c r="I10" s="53">
        <f t="shared" si="0"/>
        <v>95.927144201083863</v>
      </c>
    </row>
    <row r="11" spans="2:11" s="32" customFormat="1" ht="30" customHeight="1" x14ac:dyDescent="0.25">
      <c r="B11" s="55">
        <v>31</v>
      </c>
      <c r="C11" s="56"/>
      <c r="D11" s="57"/>
      <c r="E11" s="58" t="s">
        <v>73</v>
      </c>
      <c r="F11" s="62">
        <f>F79+F107+F142</f>
        <v>17984</v>
      </c>
      <c r="G11" s="62" t="e">
        <f>G79+G107+G142+#REF!</f>
        <v>#REF!</v>
      </c>
      <c r="H11" s="62">
        <f>H79+H107+H142</f>
        <v>16499.600000000002</v>
      </c>
      <c r="I11" s="53">
        <f t="shared" si="0"/>
        <v>91.74599644128115</v>
      </c>
    </row>
    <row r="12" spans="2:11" s="32" customFormat="1" ht="30" customHeight="1" x14ac:dyDescent="0.25">
      <c r="B12" s="55">
        <v>44</v>
      </c>
      <c r="C12" s="56"/>
      <c r="D12" s="57"/>
      <c r="E12" s="58" t="s">
        <v>74</v>
      </c>
      <c r="F12" s="62">
        <v>10553</v>
      </c>
      <c r="G12" s="62">
        <v>10553</v>
      </c>
      <c r="H12" s="62">
        <f>H86</f>
        <v>10348.290000000001</v>
      </c>
      <c r="I12" s="53">
        <f t="shared" si="0"/>
        <v>98.06017246280679</v>
      </c>
    </row>
    <row r="13" spans="2:11" s="32" customFormat="1" ht="30" customHeight="1" x14ac:dyDescent="0.25">
      <c r="B13" s="55">
        <v>51</v>
      </c>
      <c r="C13" s="56"/>
      <c r="D13" s="57"/>
      <c r="E13" s="58" t="s">
        <v>75</v>
      </c>
      <c r="F13" s="62">
        <f>F70+F90+F113+F145</f>
        <v>158562</v>
      </c>
      <c r="G13" s="62">
        <f>G70+G90+G113+G145</f>
        <v>86827</v>
      </c>
      <c r="H13" s="62">
        <v>158562</v>
      </c>
      <c r="I13" s="53">
        <f t="shared" si="0"/>
        <v>100</v>
      </c>
    </row>
    <row r="14" spans="2:11" s="32" customFormat="1" ht="30" customHeight="1" x14ac:dyDescent="0.25">
      <c r="B14" s="55">
        <v>52</v>
      </c>
      <c r="C14" s="56"/>
      <c r="D14" s="57"/>
      <c r="E14" s="58" t="s">
        <v>76</v>
      </c>
      <c r="F14" s="62">
        <v>3800</v>
      </c>
      <c r="G14" s="62">
        <v>3800</v>
      </c>
      <c r="H14" s="62">
        <v>3800</v>
      </c>
      <c r="I14" s="53">
        <f t="shared" si="0"/>
        <v>100</v>
      </c>
    </row>
    <row r="15" spans="2:11" s="32" customFormat="1" ht="30" customHeight="1" x14ac:dyDescent="0.25">
      <c r="B15" s="55">
        <v>53</v>
      </c>
      <c r="C15" s="56"/>
      <c r="D15" s="57"/>
      <c r="E15" s="58" t="s">
        <v>77</v>
      </c>
      <c r="F15" s="62">
        <v>23269</v>
      </c>
      <c r="G15" s="62">
        <v>23269</v>
      </c>
      <c r="H15" s="62">
        <v>23268.99</v>
      </c>
      <c r="I15" s="53">
        <f t="shared" si="0"/>
        <v>99.999957024367191</v>
      </c>
    </row>
    <row r="16" spans="2:11" s="32" customFormat="1" ht="30" customHeight="1" x14ac:dyDescent="0.25">
      <c r="B16" s="55">
        <v>56</v>
      </c>
      <c r="C16" s="56"/>
      <c r="D16" s="57"/>
      <c r="E16" s="58" t="s">
        <v>78</v>
      </c>
      <c r="F16" s="62">
        <v>394</v>
      </c>
      <c r="G16" s="67">
        <v>1576</v>
      </c>
      <c r="H16" s="54">
        <f>H149+H153</f>
        <v>33019</v>
      </c>
      <c r="I16" s="53">
        <f t="shared" si="0"/>
        <v>8380.4568527918782</v>
      </c>
    </row>
    <row r="17" spans="1:9" s="32" customFormat="1" ht="30" customHeight="1" x14ac:dyDescent="0.25">
      <c r="B17" s="130">
        <v>152001</v>
      </c>
      <c r="C17" s="131"/>
      <c r="D17" s="132"/>
      <c r="E17" s="51" t="s">
        <v>79</v>
      </c>
      <c r="F17" s="64">
        <f>F18+F49</f>
        <v>969272</v>
      </c>
      <c r="G17" s="64" t="e">
        <f t="shared" ref="G17:H17" si="1">G18+G49</f>
        <v>#REF!</v>
      </c>
      <c r="H17" s="64">
        <f t="shared" si="1"/>
        <v>969469.63000000012</v>
      </c>
      <c r="I17" s="53">
        <f t="shared" si="0"/>
        <v>100.02038952946131</v>
      </c>
    </row>
    <row r="18" spans="1:9" s="32" customFormat="1" ht="30" customHeight="1" x14ac:dyDescent="0.25">
      <c r="B18" s="130">
        <v>15200101</v>
      </c>
      <c r="C18" s="131"/>
      <c r="D18" s="132"/>
      <c r="E18" s="51" t="s">
        <v>80</v>
      </c>
      <c r="F18" s="64">
        <f>F19</f>
        <v>674361</v>
      </c>
      <c r="G18" s="52">
        <f>G19</f>
        <v>436536</v>
      </c>
      <c r="H18" s="52">
        <f>H19</f>
        <v>667551.41</v>
      </c>
      <c r="I18" s="53">
        <f t="shared" si="0"/>
        <v>98.990215922925557</v>
      </c>
    </row>
    <row r="19" spans="1:9" s="32" customFormat="1" ht="30" customHeight="1" x14ac:dyDescent="0.25">
      <c r="B19" s="55">
        <v>11</v>
      </c>
      <c r="C19" s="56"/>
      <c r="D19" s="57"/>
      <c r="E19" s="58" t="s">
        <v>72</v>
      </c>
      <c r="F19" s="62">
        <f>F20+F25+F45+F47</f>
        <v>674361</v>
      </c>
      <c r="G19" s="62">
        <f t="shared" ref="G19:H19" si="2">G20+G25+G45+G47</f>
        <v>436536</v>
      </c>
      <c r="H19" s="62">
        <f t="shared" si="2"/>
        <v>667551.41</v>
      </c>
      <c r="I19" s="53">
        <f t="shared" si="0"/>
        <v>98.990215922925557</v>
      </c>
    </row>
    <row r="20" spans="1:9" x14ac:dyDescent="0.25">
      <c r="A20" s="32"/>
      <c r="B20" s="55"/>
      <c r="C20" s="56">
        <v>31</v>
      </c>
      <c r="D20" s="57"/>
      <c r="E20" s="58" t="s">
        <v>81</v>
      </c>
      <c r="F20" s="62">
        <v>565565</v>
      </c>
      <c r="G20" s="54">
        <v>436161</v>
      </c>
      <c r="H20" s="54">
        <f>H21+H23+H24+H22</f>
        <v>563408.42000000004</v>
      </c>
      <c r="I20" s="53">
        <f t="shared" si="0"/>
        <v>99.618685739039719</v>
      </c>
    </row>
    <row r="21" spans="1:9" x14ac:dyDescent="0.25">
      <c r="A21" s="32"/>
      <c r="B21" s="55"/>
      <c r="C21" s="56"/>
      <c r="D21" s="57">
        <v>3111</v>
      </c>
      <c r="E21" s="58" t="s">
        <v>82</v>
      </c>
      <c r="F21" s="62"/>
      <c r="G21" s="54"/>
      <c r="H21" s="54">
        <v>417440.4</v>
      </c>
      <c r="I21" s="53" t="e">
        <f t="shared" si="0"/>
        <v>#DIV/0!</v>
      </c>
    </row>
    <row r="22" spans="1:9" x14ac:dyDescent="0.25">
      <c r="A22" s="32"/>
      <c r="B22" s="55"/>
      <c r="C22" s="56"/>
      <c r="D22" s="57">
        <v>3113</v>
      </c>
      <c r="E22" s="58" t="s">
        <v>83</v>
      </c>
      <c r="F22" s="62"/>
      <c r="G22" s="54"/>
      <c r="H22" s="54">
        <v>2004.36</v>
      </c>
      <c r="I22" s="53" t="e">
        <f t="shared" si="0"/>
        <v>#DIV/0!</v>
      </c>
    </row>
    <row r="23" spans="1:9" x14ac:dyDescent="0.25">
      <c r="A23" s="32"/>
      <c r="B23" s="55"/>
      <c r="C23" s="56"/>
      <c r="D23" s="57">
        <v>3121</v>
      </c>
      <c r="E23" s="58" t="s">
        <v>84</v>
      </c>
      <c r="F23" s="62"/>
      <c r="G23" s="54"/>
      <c r="H23" s="54">
        <v>74878.3</v>
      </c>
      <c r="I23" s="53" t="e">
        <f t="shared" si="0"/>
        <v>#DIV/0!</v>
      </c>
    </row>
    <row r="24" spans="1:9" ht="25.5" x14ac:dyDescent="0.25">
      <c r="A24" s="59"/>
      <c r="B24" s="55"/>
      <c r="C24" s="56"/>
      <c r="D24" s="57">
        <v>3132</v>
      </c>
      <c r="E24" s="60" t="s">
        <v>85</v>
      </c>
      <c r="F24" s="63"/>
      <c r="G24" s="61"/>
      <c r="H24" s="61">
        <v>69085.36</v>
      </c>
      <c r="I24" s="53" t="e">
        <f t="shared" si="0"/>
        <v>#DIV/0!</v>
      </c>
    </row>
    <row r="25" spans="1:9" x14ac:dyDescent="0.25">
      <c r="A25" s="32"/>
      <c r="B25" s="55"/>
      <c r="C25" s="56">
        <v>32</v>
      </c>
      <c r="D25" s="57"/>
      <c r="E25" s="58" t="s">
        <v>86</v>
      </c>
      <c r="F25" s="62">
        <v>108019</v>
      </c>
      <c r="G25" s="62">
        <f t="shared" ref="G25:H25" si="3">G26+G27+G28+G29+G30+G31+G32+G33+G34+G35+G36+G37+G38+G39+G40+G41+G42+G43+G44</f>
        <v>0</v>
      </c>
      <c r="H25" s="62">
        <f t="shared" si="3"/>
        <v>103531.74000000003</v>
      </c>
      <c r="I25" s="53">
        <f t="shared" si="0"/>
        <v>95.845860450476337</v>
      </c>
    </row>
    <row r="26" spans="1:9" x14ac:dyDescent="0.25">
      <c r="A26" s="32"/>
      <c r="B26" s="55"/>
      <c r="C26" s="56"/>
      <c r="D26" s="57">
        <v>3211</v>
      </c>
      <c r="E26" s="58" t="s">
        <v>87</v>
      </c>
      <c r="F26" s="62"/>
      <c r="G26" s="54"/>
      <c r="H26" s="54">
        <v>2312.0300000000002</v>
      </c>
      <c r="I26" s="53" t="e">
        <f t="shared" si="0"/>
        <v>#DIV/0!</v>
      </c>
    </row>
    <row r="27" spans="1:9" ht="25.5" x14ac:dyDescent="0.25">
      <c r="A27" s="59"/>
      <c r="B27" s="55"/>
      <c r="C27" s="56"/>
      <c r="D27" s="57">
        <v>3212</v>
      </c>
      <c r="E27" s="60" t="s">
        <v>88</v>
      </c>
      <c r="F27" s="63"/>
      <c r="G27" s="61"/>
      <c r="H27" s="61">
        <v>8289</v>
      </c>
      <c r="I27" s="53" t="e">
        <f t="shared" si="0"/>
        <v>#DIV/0!</v>
      </c>
    </row>
    <row r="28" spans="1:9" x14ac:dyDescent="0.25">
      <c r="A28" s="59"/>
      <c r="B28" s="55"/>
      <c r="C28" s="56"/>
      <c r="D28" s="57">
        <v>3213</v>
      </c>
      <c r="E28" s="60" t="s">
        <v>89</v>
      </c>
      <c r="F28" s="63"/>
      <c r="G28" s="61"/>
      <c r="H28" s="61">
        <v>569.25</v>
      </c>
      <c r="I28" s="53" t="e">
        <f t="shared" si="0"/>
        <v>#DIV/0!</v>
      </c>
    </row>
    <row r="29" spans="1:9" ht="25.5" x14ac:dyDescent="0.25">
      <c r="A29" s="59"/>
      <c r="B29" s="55"/>
      <c r="C29" s="56"/>
      <c r="D29" s="57">
        <v>3221</v>
      </c>
      <c r="E29" s="60" t="s">
        <v>90</v>
      </c>
      <c r="F29" s="63"/>
      <c r="G29" s="61"/>
      <c r="H29" s="61">
        <v>5929.94</v>
      </c>
      <c r="I29" s="53" t="e">
        <f t="shared" si="0"/>
        <v>#DIV/0!</v>
      </c>
    </row>
    <row r="30" spans="1:9" x14ac:dyDescent="0.25">
      <c r="A30" s="32"/>
      <c r="B30" s="55"/>
      <c r="C30" s="56"/>
      <c r="D30" s="57">
        <v>3223</v>
      </c>
      <c r="E30" s="58" t="s">
        <v>91</v>
      </c>
      <c r="F30" s="62"/>
      <c r="G30" s="54"/>
      <c r="H30" s="54">
        <v>27917.74</v>
      </c>
      <c r="I30" s="53" t="e">
        <f t="shared" si="0"/>
        <v>#DIV/0!</v>
      </c>
    </row>
    <row r="31" spans="1:9" ht="25.5" x14ac:dyDescent="0.25">
      <c r="A31" s="59"/>
      <c r="B31" s="55"/>
      <c r="C31" s="56"/>
      <c r="D31" s="57">
        <v>3224</v>
      </c>
      <c r="E31" s="60" t="s">
        <v>92</v>
      </c>
      <c r="F31" s="63"/>
      <c r="G31" s="61"/>
      <c r="H31" s="61">
        <v>1434.56</v>
      </c>
      <c r="I31" s="53" t="e">
        <f t="shared" si="0"/>
        <v>#DIV/0!</v>
      </c>
    </row>
    <row r="32" spans="1:9" x14ac:dyDescent="0.25">
      <c r="A32" s="32"/>
      <c r="B32" s="55"/>
      <c r="C32" s="56"/>
      <c r="D32" s="57">
        <v>3225</v>
      </c>
      <c r="E32" s="58" t="s">
        <v>93</v>
      </c>
      <c r="F32" s="62"/>
      <c r="G32" s="54"/>
      <c r="H32" s="54">
        <v>1519.42</v>
      </c>
      <c r="I32" s="53" t="e">
        <f t="shared" si="0"/>
        <v>#DIV/0!</v>
      </c>
    </row>
    <row r="33" spans="1:9" x14ac:dyDescent="0.25">
      <c r="A33" s="32"/>
      <c r="B33" s="55"/>
      <c r="C33" s="56"/>
      <c r="D33" s="57">
        <v>3231</v>
      </c>
      <c r="E33" s="58" t="s">
        <v>94</v>
      </c>
      <c r="F33" s="62"/>
      <c r="G33" s="54"/>
      <c r="H33" s="54">
        <v>7638.07</v>
      </c>
      <c r="I33" s="53" t="e">
        <f t="shared" si="0"/>
        <v>#DIV/0!</v>
      </c>
    </row>
    <row r="34" spans="1:9" ht="25.5" x14ac:dyDescent="0.25">
      <c r="A34" s="59"/>
      <c r="B34" s="55"/>
      <c r="C34" s="56"/>
      <c r="D34" s="57">
        <v>3232</v>
      </c>
      <c r="E34" s="60" t="s">
        <v>95</v>
      </c>
      <c r="F34" s="63"/>
      <c r="G34" s="61"/>
      <c r="H34" s="61">
        <v>14284.31</v>
      </c>
      <c r="I34" s="53" t="e">
        <f t="shared" si="0"/>
        <v>#DIV/0!</v>
      </c>
    </row>
    <row r="35" spans="1:9" x14ac:dyDescent="0.25">
      <c r="A35" s="59"/>
      <c r="B35" s="55"/>
      <c r="C35" s="56"/>
      <c r="D35" s="57">
        <v>3233</v>
      </c>
      <c r="E35" s="60" t="s">
        <v>123</v>
      </c>
      <c r="F35" s="63"/>
      <c r="G35" s="61"/>
      <c r="H35" s="61">
        <v>2382.85</v>
      </c>
      <c r="I35" s="53" t="e">
        <f t="shared" si="0"/>
        <v>#DIV/0!</v>
      </c>
    </row>
    <row r="36" spans="1:9" x14ac:dyDescent="0.25">
      <c r="A36" s="32"/>
      <c r="B36" s="55"/>
      <c r="C36" s="56"/>
      <c r="D36" s="57">
        <v>3234</v>
      </c>
      <c r="E36" s="58" t="s">
        <v>96</v>
      </c>
      <c r="F36" s="62"/>
      <c r="G36" s="54"/>
      <c r="H36" s="54">
        <v>4403.32</v>
      </c>
      <c r="I36" s="53" t="e">
        <f t="shared" si="0"/>
        <v>#DIV/0!</v>
      </c>
    </row>
    <row r="37" spans="1:9" x14ac:dyDescent="0.25">
      <c r="A37" s="59"/>
      <c r="B37" s="55"/>
      <c r="C37" s="56"/>
      <c r="D37" s="57">
        <v>3236</v>
      </c>
      <c r="E37" s="60" t="s">
        <v>98</v>
      </c>
      <c r="F37" s="63"/>
      <c r="G37" s="61"/>
      <c r="H37" s="61">
        <v>2790</v>
      </c>
      <c r="I37" s="53" t="e">
        <f t="shared" si="0"/>
        <v>#DIV/0!</v>
      </c>
    </row>
    <row r="38" spans="1:9" x14ac:dyDescent="0.25">
      <c r="A38" s="32"/>
      <c r="B38" s="55"/>
      <c r="C38" s="56"/>
      <c r="D38" s="57">
        <v>3237</v>
      </c>
      <c r="E38" s="58" t="s">
        <v>99</v>
      </c>
      <c r="F38" s="62"/>
      <c r="G38" s="54"/>
      <c r="H38" s="54">
        <v>6806.6</v>
      </c>
      <c r="I38" s="53" t="e">
        <f t="shared" si="0"/>
        <v>#DIV/0!</v>
      </c>
    </row>
    <row r="39" spans="1:9" x14ac:dyDescent="0.25">
      <c r="A39" s="32"/>
      <c r="B39" s="55"/>
      <c r="C39" s="56"/>
      <c r="D39" s="57">
        <v>3238</v>
      </c>
      <c r="E39" s="58" t="s">
        <v>100</v>
      </c>
      <c r="F39" s="62"/>
      <c r="G39" s="54"/>
      <c r="H39" s="54">
        <v>4753.7</v>
      </c>
      <c r="I39" s="53" t="e">
        <f t="shared" si="0"/>
        <v>#DIV/0!</v>
      </c>
    </row>
    <row r="40" spans="1:9" x14ac:dyDescent="0.25">
      <c r="A40" s="32"/>
      <c r="B40" s="55"/>
      <c r="C40" s="56"/>
      <c r="D40" s="57">
        <v>3239</v>
      </c>
      <c r="E40" s="58" t="s">
        <v>101</v>
      </c>
      <c r="F40" s="62"/>
      <c r="G40" s="54"/>
      <c r="H40" s="54">
        <v>3901.74</v>
      </c>
      <c r="I40" s="53" t="e">
        <f t="shared" si="0"/>
        <v>#DIV/0!</v>
      </c>
    </row>
    <row r="41" spans="1:9" x14ac:dyDescent="0.25">
      <c r="A41" s="32"/>
      <c r="B41" s="55"/>
      <c r="C41" s="56"/>
      <c r="D41" s="57">
        <v>3292</v>
      </c>
      <c r="E41" s="58" t="s">
        <v>102</v>
      </c>
      <c r="F41" s="62"/>
      <c r="G41" s="54"/>
      <c r="H41" s="54">
        <v>7722.85</v>
      </c>
      <c r="I41" s="53" t="e">
        <f t="shared" si="0"/>
        <v>#DIV/0!</v>
      </c>
    </row>
    <row r="42" spans="1:9" x14ac:dyDescent="0.25">
      <c r="A42" s="32"/>
      <c r="B42" s="55"/>
      <c r="C42" s="56"/>
      <c r="D42" s="57">
        <v>3293</v>
      </c>
      <c r="E42" s="58" t="s">
        <v>103</v>
      </c>
      <c r="F42" s="62"/>
      <c r="G42" s="54"/>
      <c r="H42" s="54">
        <v>648.91999999999996</v>
      </c>
      <c r="I42" s="53" t="e">
        <f t="shared" si="0"/>
        <v>#DIV/0!</v>
      </c>
    </row>
    <row r="43" spans="1:9" x14ac:dyDescent="0.25">
      <c r="A43" s="32"/>
      <c r="B43" s="55"/>
      <c r="C43" s="56"/>
      <c r="D43" s="57">
        <v>3295</v>
      </c>
      <c r="E43" s="58" t="s">
        <v>104</v>
      </c>
      <c r="F43" s="62"/>
      <c r="G43" s="54"/>
      <c r="H43" s="54">
        <v>167.44</v>
      </c>
      <c r="I43" s="53" t="e">
        <f t="shared" si="0"/>
        <v>#DIV/0!</v>
      </c>
    </row>
    <row r="44" spans="1:9" x14ac:dyDescent="0.25">
      <c r="A44" s="32"/>
      <c r="B44" s="55"/>
      <c r="C44" s="56"/>
      <c r="D44" s="57">
        <v>3299</v>
      </c>
      <c r="E44" s="58" t="s">
        <v>124</v>
      </c>
      <c r="F44" s="62"/>
      <c r="G44" s="54"/>
      <c r="H44" s="54">
        <v>60</v>
      </c>
      <c r="I44" s="53" t="e">
        <f t="shared" si="0"/>
        <v>#DIV/0!</v>
      </c>
    </row>
    <row r="45" spans="1:9" x14ac:dyDescent="0.25">
      <c r="A45" s="32"/>
      <c r="B45" s="55"/>
      <c r="C45" s="56">
        <v>34</v>
      </c>
      <c r="D45" s="57"/>
      <c r="E45" s="58" t="s">
        <v>105</v>
      </c>
      <c r="F45" s="62">
        <v>260</v>
      </c>
      <c r="G45" s="62">
        <f t="shared" ref="G45:H45" si="4">G46</f>
        <v>0</v>
      </c>
      <c r="H45" s="62">
        <f t="shared" si="4"/>
        <v>94.65</v>
      </c>
      <c r="I45" s="53">
        <f t="shared" si="0"/>
        <v>36.403846153846153</v>
      </c>
    </row>
    <row r="46" spans="1:9" x14ac:dyDescent="0.25">
      <c r="A46" s="32"/>
      <c r="B46" s="55"/>
      <c r="C46" s="56"/>
      <c r="D46" s="57">
        <v>3433</v>
      </c>
      <c r="E46" s="58" t="s">
        <v>106</v>
      </c>
      <c r="F46" s="62"/>
      <c r="G46" s="54"/>
      <c r="H46" s="54">
        <v>94.65</v>
      </c>
      <c r="I46" s="53" t="e">
        <f t="shared" si="0"/>
        <v>#DIV/0!</v>
      </c>
    </row>
    <row r="47" spans="1:9" ht="25.5" x14ac:dyDescent="0.25">
      <c r="A47" s="59"/>
      <c r="B47" s="55"/>
      <c r="C47" s="56">
        <v>42</v>
      </c>
      <c r="D47" s="57"/>
      <c r="E47" s="60" t="s">
        <v>107</v>
      </c>
      <c r="F47" s="63">
        <v>517</v>
      </c>
      <c r="G47" s="61">
        <v>375</v>
      </c>
      <c r="H47" s="61">
        <f>H48</f>
        <v>516.6</v>
      </c>
      <c r="I47" s="53">
        <f t="shared" si="0"/>
        <v>99.92263056092844</v>
      </c>
    </row>
    <row r="48" spans="1:9" x14ac:dyDescent="0.25">
      <c r="A48" s="32"/>
      <c r="B48" s="55"/>
      <c r="C48" s="56"/>
      <c r="D48" s="57">
        <v>4221</v>
      </c>
      <c r="E48" s="58" t="s">
        <v>108</v>
      </c>
      <c r="F48" s="62"/>
      <c r="G48" s="54"/>
      <c r="H48" s="54">
        <v>516.6</v>
      </c>
      <c r="I48" s="53" t="e">
        <f t="shared" si="0"/>
        <v>#DIV/0!</v>
      </c>
    </row>
    <row r="49" spans="1:9" x14ac:dyDescent="0.25">
      <c r="A49" s="32"/>
      <c r="B49" s="130">
        <v>152002</v>
      </c>
      <c r="C49" s="131"/>
      <c r="D49" s="132"/>
      <c r="E49" s="51" t="s">
        <v>109</v>
      </c>
      <c r="F49" s="64">
        <v>294911</v>
      </c>
      <c r="G49" s="52" t="e">
        <f>G50+G65+G73+G99+G138+G148</f>
        <v>#REF!</v>
      </c>
      <c r="H49" s="52">
        <f>H50+H65+H73+H99+H138+H148+H152</f>
        <v>301918.22000000003</v>
      </c>
      <c r="I49" s="53">
        <f t="shared" si="0"/>
        <v>102.37604565445169</v>
      </c>
    </row>
    <row r="50" spans="1:9" x14ac:dyDescent="0.25">
      <c r="A50" s="32"/>
      <c r="B50" s="130">
        <v>15200201</v>
      </c>
      <c r="C50" s="131"/>
      <c r="D50" s="132"/>
      <c r="E50" s="51" t="s">
        <v>109</v>
      </c>
      <c r="F50" s="64">
        <v>24647</v>
      </c>
      <c r="G50" s="52" t="e">
        <f>G51+G60+#REF!+#REF!</f>
        <v>#REF!</v>
      </c>
      <c r="H50" s="52">
        <f>H51</f>
        <v>20923.39</v>
      </c>
      <c r="I50" s="53">
        <f t="shared" si="0"/>
        <v>84.892238406296912</v>
      </c>
    </row>
    <row r="51" spans="1:9" x14ac:dyDescent="0.25">
      <c r="A51" s="32"/>
      <c r="B51" s="133">
        <v>11</v>
      </c>
      <c r="C51" s="134"/>
      <c r="D51" s="135"/>
      <c r="E51" s="57" t="s">
        <v>72</v>
      </c>
      <c r="F51" s="62">
        <v>24647</v>
      </c>
      <c r="G51" s="54">
        <f>G52</f>
        <v>18887</v>
      </c>
      <c r="H51" s="54">
        <f>H52+H60</f>
        <v>20923.39</v>
      </c>
      <c r="I51" s="53">
        <f t="shared" si="0"/>
        <v>84.892238406296912</v>
      </c>
    </row>
    <row r="52" spans="1:9" x14ac:dyDescent="0.25">
      <c r="A52" s="32"/>
      <c r="B52" s="55"/>
      <c r="C52" s="56">
        <v>32</v>
      </c>
      <c r="D52" s="57"/>
      <c r="E52" s="58" t="s">
        <v>86</v>
      </c>
      <c r="F52" s="62">
        <v>15684</v>
      </c>
      <c r="G52" s="54">
        <v>18887</v>
      </c>
      <c r="H52" s="54">
        <f>H53+H54+H55+H56+H57+H58+H59</f>
        <v>12361.880000000001</v>
      </c>
      <c r="I52" s="53">
        <f t="shared" si="0"/>
        <v>78.818413669982164</v>
      </c>
    </row>
    <row r="53" spans="1:9" x14ac:dyDescent="0.25">
      <c r="A53" s="32"/>
      <c r="B53" s="55"/>
      <c r="C53" s="56"/>
      <c r="D53" s="57">
        <v>3211</v>
      </c>
      <c r="E53" s="58" t="s">
        <v>87</v>
      </c>
      <c r="F53" s="62"/>
      <c r="G53" s="54"/>
      <c r="H53" s="54">
        <v>6392.54</v>
      </c>
      <c r="I53" s="53" t="e">
        <f t="shared" si="0"/>
        <v>#DIV/0!</v>
      </c>
    </row>
    <row r="54" spans="1:9" x14ac:dyDescent="0.25">
      <c r="A54" s="59"/>
      <c r="B54" s="55"/>
      <c r="C54" s="56"/>
      <c r="D54" s="57">
        <v>3213</v>
      </c>
      <c r="E54" s="60" t="s">
        <v>89</v>
      </c>
      <c r="F54" s="63"/>
      <c r="G54" s="61"/>
      <c r="H54" s="61">
        <v>70</v>
      </c>
      <c r="I54" s="53" t="e">
        <f t="shared" si="0"/>
        <v>#DIV/0!</v>
      </c>
    </row>
    <row r="55" spans="1:9" ht="25.5" x14ac:dyDescent="0.25">
      <c r="A55" s="59"/>
      <c r="B55" s="55"/>
      <c r="C55" s="56"/>
      <c r="D55" s="57">
        <v>3221</v>
      </c>
      <c r="E55" s="60" t="s">
        <v>90</v>
      </c>
      <c r="F55" s="63"/>
      <c r="G55" s="61"/>
      <c r="H55" s="61">
        <v>2574.98</v>
      </c>
      <c r="I55" s="53" t="e">
        <f t="shared" si="0"/>
        <v>#DIV/0!</v>
      </c>
    </row>
    <row r="56" spans="1:9" ht="25.5" x14ac:dyDescent="0.25">
      <c r="A56" s="59"/>
      <c r="B56" s="55"/>
      <c r="C56" s="56"/>
      <c r="D56" s="57">
        <v>3224</v>
      </c>
      <c r="E56" s="60" t="s">
        <v>92</v>
      </c>
      <c r="F56" s="63"/>
      <c r="G56" s="61"/>
      <c r="H56" s="61">
        <v>463.2</v>
      </c>
      <c r="I56" s="53" t="e">
        <f t="shared" si="0"/>
        <v>#DIV/0!</v>
      </c>
    </row>
    <row r="57" spans="1:9" ht="25.5" x14ac:dyDescent="0.25">
      <c r="A57" s="59"/>
      <c r="B57" s="55"/>
      <c r="C57" s="56"/>
      <c r="D57" s="57">
        <v>3232</v>
      </c>
      <c r="E57" s="60" t="s">
        <v>95</v>
      </c>
      <c r="F57" s="63"/>
      <c r="G57" s="61"/>
      <c r="H57" s="61">
        <v>148.75</v>
      </c>
      <c r="I57" s="53" t="e">
        <f t="shared" si="0"/>
        <v>#DIV/0!</v>
      </c>
    </row>
    <row r="58" spans="1:9" x14ac:dyDescent="0.25">
      <c r="A58" s="32"/>
      <c r="B58" s="55"/>
      <c r="C58" s="56"/>
      <c r="D58" s="57">
        <v>3237</v>
      </c>
      <c r="E58" s="58" t="s">
        <v>99</v>
      </c>
      <c r="F58" s="62"/>
      <c r="G58" s="54"/>
      <c r="H58" s="54">
        <v>1017.45</v>
      </c>
      <c r="I58" s="53" t="e">
        <f t="shared" si="0"/>
        <v>#DIV/0!</v>
      </c>
    </row>
    <row r="59" spans="1:9" x14ac:dyDescent="0.25">
      <c r="A59" s="32"/>
      <c r="B59" s="55"/>
      <c r="C59" s="56"/>
      <c r="D59" s="57">
        <v>3239</v>
      </c>
      <c r="E59" s="58" t="s">
        <v>101</v>
      </c>
      <c r="F59" s="62"/>
      <c r="G59" s="54"/>
      <c r="H59" s="54">
        <v>1694.96</v>
      </c>
      <c r="I59" s="53" t="e">
        <f t="shared" si="0"/>
        <v>#DIV/0!</v>
      </c>
    </row>
    <row r="60" spans="1:9" ht="25.5" x14ac:dyDescent="0.25">
      <c r="A60" s="59"/>
      <c r="B60" s="55"/>
      <c r="C60" s="56">
        <v>42</v>
      </c>
      <c r="D60" s="57"/>
      <c r="E60" s="60" t="s">
        <v>107</v>
      </c>
      <c r="F60" s="63">
        <v>8963</v>
      </c>
      <c r="G60" s="63">
        <f t="shared" ref="G60:H60" si="5">G61+G62+G63+G64</f>
        <v>0</v>
      </c>
      <c r="H60" s="63">
        <f t="shared" si="5"/>
        <v>8561.51</v>
      </c>
      <c r="I60" s="53">
        <f t="shared" si="0"/>
        <v>95.520584625683369</v>
      </c>
    </row>
    <row r="61" spans="1:9" x14ac:dyDescent="0.25">
      <c r="A61" s="32"/>
      <c r="B61" s="55"/>
      <c r="C61" s="56"/>
      <c r="D61" s="57">
        <v>4221</v>
      </c>
      <c r="E61" s="58" t="s">
        <v>108</v>
      </c>
      <c r="F61" s="62"/>
      <c r="G61" s="54"/>
      <c r="H61" s="54">
        <v>2000.75</v>
      </c>
      <c r="I61" s="53" t="e">
        <f t="shared" si="0"/>
        <v>#DIV/0!</v>
      </c>
    </row>
    <row r="62" spans="1:9" x14ac:dyDescent="0.25">
      <c r="A62" s="32"/>
      <c r="B62" s="55"/>
      <c r="C62" s="56"/>
      <c r="D62" s="57">
        <v>4223</v>
      </c>
      <c r="E62" s="58" t="s">
        <v>110</v>
      </c>
      <c r="F62" s="62"/>
      <c r="G62" s="54"/>
      <c r="H62" s="54">
        <v>1095.78</v>
      </c>
      <c r="I62" s="53" t="e">
        <f t="shared" si="0"/>
        <v>#DIV/0!</v>
      </c>
    </row>
    <row r="63" spans="1:9" x14ac:dyDescent="0.25">
      <c r="A63" s="32"/>
      <c r="B63" s="55"/>
      <c r="C63" s="56"/>
      <c r="D63" s="57">
        <v>4225</v>
      </c>
      <c r="E63" s="58" t="s">
        <v>125</v>
      </c>
      <c r="F63" s="62"/>
      <c r="G63" s="54"/>
      <c r="H63" s="54">
        <v>542.97</v>
      </c>
      <c r="I63" s="53" t="e">
        <f t="shared" si="0"/>
        <v>#DIV/0!</v>
      </c>
    </row>
    <row r="64" spans="1:9" ht="25.5" x14ac:dyDescent="0.25">
      <c r="A64" s="59"/>
      <c r="B64" s="55"/>
      <c r="C64" s="56"/>
      <c r="D64" s="57">
        <v>4243</v>
      </c>
      <c r="E64" s="60" t="s">
        <v>111</v>
      </c>
      <c r="F64" s="63"/>
      <c r="G64" s="61"/>
      <c r="H64" s="61">
        <v>4922.01</v>
      </c>
      <c r="I64" s="53" t="e">
        <f t="shared" si="0"/>
        <v>#DIV/0!</v>
      </c>
    </row>
    <row r="65" spans="1:9" x14ac:dyDescent="0.25">
      <c r="A65" s="59"/>
      <c r="B65" s="130">
        <v>15200202</v>
      </c>
      <c r="C65" s="131"/>
      <c r="D65" s="132"/>
      <c r="E65" s="51" t="s">
        <v>112</v>
      </c>
      <c r="F65" s="64">
        <v>123469</v>
      </c>
      <c r="G65" s="62">
        <f t="shared" ref="G65:H65" si="6">G66+G70</f>
        <v>66354</v>
      </c>
      <c r="H65" s="64">
        <f t="shared" si="6"/>
        <v>106312.75</v>
      </c>
      <c r="I65" s="53">
        <f t="shared" si="0"/>
        <v>86.104811734119494</v>
      </c>
    </row>
    <row r="66" spans="1:9" x14ac:dyDescent="0.25">
      <c r="A66" s="59"/>
      <c r="B66" s="133">
        <v>11</v>
      </c>
      <c r="C66" s="134"/>
      <c r="D66" s="135"/>
      <c r="E66" s="57" t="s">
        <v>72</v>
      </c>
      <c r="F66" s="64">
        <v>23469</v>
      </c>
      <c r="G66" s="62">
        <f t="shared" ref="G66:H66" si="7">G67</f>
        <v>0</v>
      </c>
      <c r="H66" s="64">
        <f t="shared" si="7"/>
        <v>6312.75</v>
      </c>
      <c r="I66" s="53">
        <f t="shared" ref="I66:I131" si="8">H66/F66*100</f>
        <v>26.898248753675059</v>
      </c>
    </row>
    <row r="67" spans="1:9" ht="25.5" x14ac:dyDescent="0.25">
      <c r="A67" s="59"/>
      <c r="B67" s="55"/>
      <c r="C67" s="56">
        <v>45</v>
      </c>
      <c r="D67" s="57"/>
      <c r="E67" s="60" t="s">
        <v>113</v>
      </c>
      <c r="F67" s="62">
        <v>23469</v>
      </c>
      <c r="G67" s="62">
        <f t="shared" ref="G67:H67" si="9">G68+G69</f>
        <v>0</v>
      </c>
      <c r="H67" s="62">
        <f t="shared" si="9"/>
        <v>6312.75</v>
      </c>
      <c r="I67" s="53">
        <f t="shared" si="8"/>
        <v>26.898248753675059</v>
      </c>
    </row>
    <row r="68" spans="1:9" ht="25.5" x14ac:dyDescent="0.25">
      <c r="A68" s="59"/>
      <c r="B68" s="55"/>
      <c r="C68" s="56"/>
      <c r="D68" s="57">
        <v>4511</v>
      </c>
      <c r="E68" s="57" t="s">
        <v>126</v>
      </c>
      <c r="F68" s="62"/>
      <c r="G68" s="52"/>
      <c r="H68" s="54">
        <v>3468.75</v>
      </c>
      <c r="I68" s="53" t="e">
        <f t="shared" si="8"/>
        <v>#DIV/0!</v>
      </c>
    </row>
    <row r="69" spans="1:9" ht="25.5" x14ac:dyDescent="0.25">
      <c r="A69" s="59"/>
      <c r="B69" s="55"/>
      <c r="C69" s="56"/>
      <c r="D69" s="57">
        <v>4521</v>
      </c>
      <c r="E69" s="60" t="s">
        <v>114</v>
      </c>
      <c r="F69" s="62"/>
      <c r="G69" s="52"/>
      <c r="H69" s="54">
        <v>2844</v>
      </c>
      <c r="I69" s="53" t="e">
        <f t="shared" si="8"/>
        <v>#DIV/0!</v>
      </c>
    </row>
    <row r="70" spans="1:9" x14ac:dyDescent="0.25">
      <c r="A70" s="59"/>
      <c r="B70" s="133">
        <v>51</v>
      </c>
      <c r="C70" s="134"/>
      <c r="D70" s="135"/>
      <c r="E70" s="57" t="s">
        <v>75</v>
      </c>
      <c r="F70" s="64">
        <v>100000</v>
      </c>
      <c r="G70" s="52">
        <v>66354</v>
      </c>
      <c r="H70" s="52">
        <f>H71</f>
        <v>100000</v>
      </c>
      <c r="I70" s="53">
        <f t="shared" si="8"/>
        <v>100</v>
      </c>
    </row>
    <row r="71" spans="1:9" ht="25.5" x14ac:dyDescent="0.25">
      <c r="A71" s="59"/>
      <c r="B71" s="55"/>
      <c r="C71" s="56">
        <v>45</v>
      </c>
      <c r="D71" s="57"/>
      <c r="E71" s="60" t="s">
        <v>113</v>
      </c>
      <c r="F71" s="63">
        <v>100000</v>
      </c>
      <c r="G71" s="61">
        <v>66354</v>
      </c>
      <c r="H71" s="61">
        <f>H72</f>
        <v>100000</v>
      </c>
      <c r="I71" s="53">
        <f t="shared" si="8"/>
        <v>100</v>
      </c>
    </row>
    <row r="72" spans="1:9" ht="25.5" x14ac:dyDescent="0.25">
      <c r="A72" s="59"/>
      <c r="B72" s="55"/>
      <c r="C72" s="56"/>
      <c r="D72" s="57">
        <v>4521</v>
      </c>
      <c r="E72" s="60" t="s">
        <v>114</v>
      </c>
      <c r="F72" s="63"/>
      <c r="G72" s="61"/>
      <c r="H72" s="61">
        <v>100000</v>
      </c>
      <c r="I72" s="53" t="e">
        <f t="shared" si="8"/>
        <v>#DIV/0!</v>
      </c>
    </row>
    <row r="73" spans="1:9" x14ac:dyDescent="0.25">
      <c r="A73" s="59"/>
      <c r="B73" s="130">
        <v>15200215</v>
      </c>
      <c r="C73" s="131"/>
      <c r="D73" s="132"/>
      <c r="E73" s="51" t="s">
        <v>115</v>
      </c>
      <c r="F73" s="64">
        <v>63042</v>
      </c>
      <c r="G73" s="64" t="e">
        <f>G74+G79+G86+#REF!+G91</f>
        <v>#REF!</v>
      </c>
      <c r="H73" s="64">
        <f>H74+H79+H86+H91</f>
        <v>59444.009999999995</v>
      </c>
      <c r="I73" s="53">
        <f t="shared" si="8"/>
        <v>94.29270962215665</v>
      </c>
    </row>
    <row r="74" spans="1:9" x14ac:dyDescent="0.25">
      <c r="A74" s="59"/>
      <c r="B74" s="133">
        <v>11</v>
      </c>
      <c r="C74" s="134"/>
      <c r="D74" s="135"/>
      <c r="E74" s="57" t="s">
        <v>72</v>
      </c>
      <c r="F74" s="64">
        <v>23927</v>
      </c>
      <c r="G74" s="54">
        <f>G75</f>
        <v>0</v>
      </c>
      <c r="H74" s="52">
        <f>H75</f>
        <v>20880.23</v>
      </c>
      <c r="I74" s="53">
        <f t="shared" si="8"/>
        <v>87.26639361390896</v>
      </c>
    </row>
    <row r="75" spans="1:9" x14ac:dyDescent="0.25">
      <c r="A75" s="59"/>
      <c r="B75" s="55"/>
      <c r="C75" s="56">
        <v>32</v>
      </c>
      <c r="D75" s="57"/>
      <c r="E75" s="60" t="s">
        <v>86</v>
      </c>
      <c r="F75" s="63">
        <v>23927</v>
      </c>
      <c r="G75" s="63">
        <f t="shared" ref="G75:H75" si="10">G76+G77+G78</f>
        <v>0</v>
      </c>
      <c r="H75" s="63">
        <f t="shared" si="10"/>
        <v>20880.23</v>
      </c>
      <c r="I75" s="53">
        <f t="shared" si="8"/>
        <v>87.26639361390896</v>
      </c>
    </row>
    <row r="76" spans="1:9" x14ac:dyDescent="0.25">
      <c r="A76" s="59"/>
      <c r="B76" s="55"/>
      <c r="C76" s="56"/>
      <c r="D76" s="57">
        <v>3237</v>
      </c>
      <c r="E76" s="60" t="s">
        <v>99</v>
      </c>
      <c r="F76" s="63"/>
      <c r="G76" s="61"/>
      <c r="H76" s="61">
        <v>10249.27</v>
      </c>
      <c r="I76" s="53" t="e">
        <f t="shared" si="8"/>
        <v>#DIV/0!</v>
      </c>
    </row>
    <row r="77" spans="1:9" x14ac:dyDescent="0.25">
      <c r="A77" s="59"/>
      <c r="B77" s="55"/>
      <c r="C77" s="56"/>
      <c r="D77" s="57">
        <v>3239</v>
      </c>
      <c r="E77" s="60" t="s">
        <v>101</v>
      </c>
      <c r="F77" s="63"/>
      <c r="G77" s="61"/>
      <c r="H77" s="61">
        <v>10497.12</v>
      </c>
      <c r="I77" s="53" t="e">
        <f t="shared" si="8"/>
        <v>#DIV/0!</v>
      </c>
    </row>
    <row r="78" spans="1:9" ht="25.5" x14ac:dyDescent="0.25">
      <c r="A78" s="59"/>
      <c r="B78" s="55"/>
      <c r="C78" s="56"/>
      <c r="D78" s="57">
        <v>3241</v>
      </c>
      <c r="E78" s="60" t="s">
        <v>116</v>
      </c>
      <c r="F78" s="63"/>
      <c r="G78" s="61"/>
      <c r="H78" s="61">
        <v>133.84</v>
      </c>
      <c r="I78" s="53" t="e">
        <f t="shared" si="8"/>
        <v>#DIV/0!</v>
      </c>
    </row>
    <row r="79" spans="1:9" x14ac:dyDescent="0.25">
      <c r="A79" s="59"/>
      <c r="B79" s="55">
        <v>31</v>
      </c>
      <c r="C79" s="56"/>
      <c r="D79" s="57"/>
      <c r="E79" s="60" t="s">
        <v>73</v>
      </c>
      <c r="F79" s="65">
        <v>10000</v>
      </c>
      <c r="G79" s="65">
        <f t="shared" ref="G79:H79" si="11">G80</f>
        <v>0</v>
      </c>
      <c r="H79" s="65">
        <f t="shared" si="11"/>
        <v>9653.4900000000016</v>
      </c>
      <c r="I79" s="53">
        <f t="shared" si="8"/>
        <v>96.534900000000007</v>
      </c>
    </row>
    <row r="80" spans="1:9" x14ac:dyDescent="0.25">
      <c r="A80" s="59"/>
      <c r="B80" s="55"/>
      <c r="C80" s="56">
        <v>32</v>
      </c>
      <c r="D80" s="57"/>
      <c r="E80" s="60" t="s">
        <v>86</v>
      </c>
      <c r="F80" s="63">
        <v>10000</v>
      </c>
      <c r="G80" s="63">
        <f t="shared" ref="G80:H80" si="12">G81+G82+G83+G84+G85</f>
        <v>0</v>
      </c>
      <c r="H80" s="63">
        <f t="shared" si="12"/>
        <v>9653.4900000000016</v>
      </c>
      <c r="I80" s="53">
        <f t="shared" si="8"/>
        <v>96.534900000000007</v>
      </c>
    </row>
    <row r="81" spans="1:9" x14ac:dyDescent="0.25">
      <c r="A81" s="59"/>
      <c r="B81" s="55"/>
      <c r="C81" s="56"/>
      <c r="D81" s="57">
        <v>3211</v>
      </c>
      <c r="E81" s="60" t="s">
        <v>87</v>
      </c>
      <c r="F81" s="63"/>
      <c r="G81" s="61"/>
      <c r="H81" s="61">
        <v>1709.66</v>
      </c>
      <c r="I81" s="53" t="e">
        <f t="shared" si="8"/>
        <v>#DIV/0!</v>
      </c>
    </row>
    <row r="82" spans="1:9" x14ac:dyDescent="0.25">
      <c r="A82" s="59"/>
      <c r="B82" s="55"/>
      <c r="C82" s="56"/>
      <c r="D82" s="57">
        <v>3237</v>
      </c>
      <c r="E82" s="60" t="s">
        <v>99</v>
      </c>
      <c r="F82" s="63"/>
      <c r="G82" s="61"/>
      <c r="H82" s="61">
        <v>1653.19</v>
      </c>
      <c r="I82" s="53" t="e">
        <f t="shared" si="8"/>
        <v>#DIV/0!</v>
      </c>
    </row>
    <row r="83" spans="1:9" x14ac:dyDescent="0.25">
      <c r="A83" s="59"/>
      <c r="B83" s="55"/>
      <c r="C83" s="56"/>
      <c r="D83" s="57">
        <v>3239</v>
      </c>
      <c r="E83" s="60" t="s">
        <v>101</v>
      </c>
      <c r="F83" s="63"/>
      <c r="G83" s="61"/>
      <c r="H83" s="61">
        <v>2821.77</v>
      </c>
      <c r="I83" s="53" t="e">
        <f t="shared" si="8"/>
        <v>#DIV/0!</v>
      </c>
    </row>
    <row r="84" spans="1:9" ht="25.5" x14ac:dyDescent="0.25">
      <c r="A84" s="59"/>
      <c r="B84" s="55"/>
      <c r="C84" s="56"/>
      <c r="D84" s="57">
        <v>3241</v>
      </c>
      <c r="E84" s="60" t="s">
        <v>116</v>
      </c>
      <c r="F84" s="63"/>
      <c r="G84" s="61"/>
      <c r="H84" s="61">
        <v>544.79</v>
      </c>
      <c r="I84" s="53" t="e">
        <f t="shared" si="8"/>
        <v>#DIV/0!</v>
      </c>
    </row>
    <row r="85" spans="1:9" x14ac:dyDescent="0.25">
      <c r="A85" s="59"/>
      <c r="B85" s="55"/>
      <c r="C85" s="56"/>
      <c r="D85" s="57">
        <v>3293</v>
      </c>
      <c r="E85" s="60" t="s">
        <v>103</v>
      </c>
      <c r="F85" s="63"/>
      <c r="G85" s="61"/>
      <c r="H85" s="61">
        <v>2924.08</v>
      </c>
      <c r="I85" s="53" t="e">
        <f t="shared" si="8"/>
        <v>#DIV/0!</v>
      </c>
    </row>
    <row r="86" spans="1:9" x14ac:dyDescent="0.25">
      <c r="A86" s="59"/>
      <c r="B86" s="55">
        <v>44</v>
      </c>
      <c r="C86" s="56"/>
      <c r="D86" s="57"/>
      <c r="E86" s="60" t="s">
        <v>74</v>
      </c>
      <c r="F86" s="65">
        <v>10553</v>
      </c>
      <c r="G86" s="65">
        <f t="shared" ref="G86:H86" si="13">G87</f>
        <v>0</v>
      </c>
      <c r="H86" s="65">
        <f t="shared" si="13"/>
        <v>10348.290000000001</v>
      </c>
      <c r="I86" s="53">
        <f t="shared" si="8"/>
        <v>98.06017246280679</v>
      </c>
    </row>
    <row r="87" spans="1:9" x14ac:dyDescent="0.25">
      <c r="A87" s="59"/>
      <c r="B87" s="55"/>
      <c r="C87" s="56">
        <v>32</v>
      </c>
      <c r="D87" s="57"/>
      <c r="E87" s="60" t="s">
        <v>86</v>
      </c>
      <c r="F87" s="63">
        <v>10553</v>
      </c>
      <c r="G87" s="63">
        <f t="shared" ref="G87:H87" si="14">G88+G89</f>
        <v>0</v>
      </c>
      <c r="H87" s="63">
        <f t="shared" si="14"/>
        <v>10348.290000000001</v>
      </c>
      <c r="I87" s="53">
        <f t="shared" si="8"/>
        <v>98.06017246280679</v>
      </c>
    </row>
    <row r="88" spans="1:9" x14ac:dyDescent="0.25">
      <c r="A88" s="59"/>
      <c r="B88" s="55"/>
      <c r="C88" s="56"/>
      <c r="D88" s="57">
        <v>3237</v>
      </c>
      <c r="E88" s="60" t="s">
        <v>99</v>
      </c>
      <c r="F88" s="63"/>
      <c r="G88" s="61"/>
      <c r="H88" s="61">
        <v>6230.93</v>
      </c>
      <c r="I88" s="53" t="e">
        <f t="shared" si="8"/>
        <v>#DIV/0!</v>
      </c>
    </row>
    <row r="89" spans="1:9" x14ac:dyDescent="0.25">
      <c r="A89" s="59"/>
      <c r="B89" s="55"/>
      <c r="C89" s="56"/>
      <c r="D89" s="57">
        <v>3239</v>
      </c>
      <c r="E89" s="60" t="s">
        <v>101</v>
      </c>
      <c r="F89" s="63"/>
      <c r="G89" s="61"/>
      <c r="H89" s="61">
        <v>4117.3599999999997</v>
      </c>
      <c r="I89" s="53" t="e">
        <f t="shared" si="8"/>
        <v>#DIV/0!</v>
      </c>
    </row>
    <row r="90" spans="1:9" x14ac:dyDescent="0.25">
      <c r="A90" s="59"/>
      <c r="B90" s="55">
        <v>51</v>
      </c>
      <c r="C90" s="56"/>
      <c r="D90" s="57"/>
      <c r="E90" s="60" t="s">
        <v>75</v>
      </c>
      <c r="F90" s="65">
        <v>18562</v>
      </c>
      <c r="G90" s="61">
        <f>G91</f>
        <v>0</v>
      </c>
      <c r="H90" s="66">
        <f>H91</f>
        <v>18561.999999999996</v>
      </c>
      <c r="I90" s="53">
        <f t="shared" si="8"/>
        <v>99.999999999999972</v>
      </c>
    </row>
    <row r="91" spans="1:9" x14ac:dyDescent="0.25">
      <c r="A91" s="59"/>
      <c r="B91" s="55"/>
      <c r="C91" s="56">
        <v>32</v>
      </c>
      <c r="D91" s="57"/>
      <c r="E91" s="60" t="s">
        <v>86</v>
      </c>
      <c r="F91" s="63">
        <v>18562</v>
      </c>
      <c r="G91" s="63">
        <f t="shared" ref="G91:H91" si="15">G92+G93+G94+G95+G96+G97+G98</f>
        <v>0</v>
      </c>
      <c r="H91" s="63">
        <f t="shared" si="15"/>
        <v>18561.999999999996</v>
      </c>
      <c r="I91" s="53">
        <f t="shared" si="8"/>
        <v>99.999999999999972</v>
      </c>
    </row>
    <row r="92" spans="1:9" x14ac:dyDescent="0.25">
      <c r="A92" s="59"/>
      <c r="B92" s="55"/>
      <c r="C92" s="56"/>
      <c r="D92" s="57">
        <v>3211</v>
      </c>
      <c r="E92" s="60" t="s">
        <v>87</v>
      </c>
      <c r="F92" s="63"/>
      <c r="G92" s="61"/>
      <c r="H92" s="61">
        <v>1334.65</v>
      </c>
      <c r="I92" s="53" t="e">
        <f t="shared" si="8"/>
        <v>#DIV/0!</v>
      </c>
    </row>
    <row r="93" spans="1:9" x14ac:dyDescent="0.25">
      <c r="A93" s="59"/>
      <c r="B93" s="55"/>
      <c r="C93" s="56"/>
      <c r="D93" s="57">
        <v>3223</v>
      </c>
      <c r="E93" s="60" t="s">
        <v>91</v>
      </c>
      <c r="F93" s="63"/>
      <c r="G93" s="61"/>
      <c r="H93" s="61">
        <v>224.85</v>
      </c>
      <c r="I93" s="53" t="e">
        <f t="shared" si="8"/>
        <v>#DIV/0!</v>
      </c>
    </row>
    <row r="94" spans="1:9" x14ac:dyDescent="0.25">
      <c r="A94" s="59"/>
      <c r="B94" s="55"/>
      <c r="C94" s="56"/>
      <c r="D94" s="57">
        <v>3237</v>
      </c>
      <c r="E94" s="60" t="s">
        <v>99</v>
      </c>
      <c r="F94" s="63"/>
      <c r="G94" s="61"/>
      <c r="H94" s="61">
        <v>7091.45</v>
      </c>
      <c r="I94" s="53" t="e">
        <f t="shared" si="8"/>
        <v>#DIV/0!</v>
      </c>
    </row>
    <row r="95" spans="1:9" x14ac:dyDescent="0.25">
      <c r="A95" s="59"/>
      <c r="B95" s="55"/>
      <c r="C95" s="56"/>
      <c r="D95" s="57">
        <v>3239</v>
      </c>
      <c r="E95" s="60" t="s">
        <v>101</v>
      </c>
      <c r="F95" s="63"/>
      <c r="G95" s="61"/>
      <c r="H95" s="61">
        <v>7920.9</v>
      </c>
      <c r="I95" s="53" t="e">
        <f t="shared" si="8"/>
        <v>#DIV/0!</v>
      </c>
    </row>
    <row r="96" spans="1:9" ht="25.5" x14ac:dyDescent="0.25">
      <c r="A96" s="59"/>
      <c r="B96" s="55"/>
      <c r="C96" s="56"/>
      <c r="D96" s="57">
        <v>3241</v>
      </c>
      <c r="E96" s="60" t="s">
        <v>116</v>
      </c>
      <c r="F96" s="63"/>
      <c r="G96" s="61"/>
      <c r="H96" s="61">
        <v>402.8</v>
      </c>
      <c r="I96" s="53" t="e">
        <f t="shared" si="8"/>
        <v>#DIV/0!</v>
      </c>
    </row>
    <row r="97" spans="1:9" x14ac:dyDescent="0.25">
      <c r="A97" s="59"/>
      <c r="B97" s="55"/>
      <c r="C97" s="56"/>
      <c r="D97" s="57">
        <v>3292</v>
      </c>
      <c r="E97" s="60" t="s">
        <v>102</v>
      </c>
      <c r="F97" s="63"/>
      <c r="G97" s="61"/>
      <c r="H97" s="61">
        <v>1481.85</v>
      </c>
      <c r="I97" s="53" t="e">
        <f t="shared" si="8"/>
        <v>#DIV/0!</v>
      </c>
    </row>
    <row r="98" spans="1:9" x14ac:dyDescent="0.25">
      <c r="A98" s="59"/>
      <c r="B98" s="55"/>
      <c r="C98" s="56"/>
      <c r="D98" s="57">
        <v>3295</v>
      </c>
      <c r="E98" s="60" t="s">
        <v>104</v>
      </c>
      <c r="F98" s="63"/>
      <c r="G98" s="61"/>
      <c r="H98" s="61">
        <v>105.5</v>
      </c>
      <c r="I98" s="53" t="e">
        <f t="shared" si="8"/>
        <v>#DIV/0!</v>
      </c>
    </row>
    <row r="99" spans="1:9" x14ac:dyDescent="0.25">
      <c r="A99" s="59"/>
      <c r="B99" s="130">
        <v>15200216</v>
      </c>
      <c r="C99" s="131"/>
      <c r="D99" s="132"/>
      <c r="E99" s="51" t="s">
        <v>117</v>
      </c>
      <c r="F99" s="64">
        <v>75374</v>
      </c>
      <c r="G99" s="64">
        <f>G100+G107+G113+G119+G127</f>
        <v>24816</v>
      </c>
      <c r="H99" s="64">
        <f>H100+H107+H113+H119+H127</f>
        <v>74551.98</v>
      </c>
      <c r="I99" s="53">
        <f t="shared" si="8"/>
        <v>98.909411733488994</v>
      </c>
    </row>
    <row r="100" spans="1:9" x14ac:dyDescent="0.25">
      <c r="A100" s="59"/>
      <c r="B100" s="133">
        <v>11</v>
      </c>
      <c r="C100" s="134"/>
      <c r="D100" s="135"/>
      <c r="E100" s="57" t="s">
        <v>72</v>
      </c>
      <c r="F100" s="64">
        <v>5321</v>
      </c>
      <c r="G100" s="54">
        <f>G101</f>
        <v>0</v>
      </c>
      <c r="H100" s="52">
        <f>H101</f>
        <v>5318.9699999999993</v>
      </c>
      <c r="I100" s="53">
        <f t="shared" si="8"/>
        <v>99.961849276451787</v>
      </c>
    </row>
    <row r="101" spans="1:9" x14ac:dyDescent="0.25">
      <c r="A101" s="59"/>
      <c r="B101" s="55"/>
      <c r="C101" s="56">
        <v>32</v>
      </c>
      <c r="D101" s="57"/>
      <c r="E101" s="60" t="s">
        <v>86</v>
      </c>
      <c r="F101" s="63">
        <v>5321</v>
      </c>
      <c r="G101" s="63">
        <f t="shared" ref="G101:H101" si="16">G102+G103+G104+G105+G106</f>
        <v>0</v>
      </c>
      <c r="H101" s="63">
        <f t="shared" si="16"/>
        <v>5318.9699999999993</v>
      </c>
      <c r="I101" s="53">
        <f t="shared" si="8"/>
        <v>99.961849276451787</v>
      </c>
    </row>
    <row r="102" spans="1:9" ht="25.5" x14ac:dyDescent="0.25">
      <c r="A102" s="59"/>
      <c r="B102" s="55"/>
      <c r="C102" s="56"/>
      <c r="D102" s="57">
        <v>3212</v>
      </c>
      <c r="E102" s="60" t="s">
        <v>88</v>
      </c>
      <c r="F102" s="63"/>
      <c r="G102" s="61"/>
      <c r="H102" s="61">
        <v>218.43</v>
      </c>
      <c r="I102" s="53" t="e">
        <f t="shared" si="8"/>
        <v>#DIV/0!</v>
      </c>
    </row>
    <row r="103" spans="1:9" ht="25.5" x14ac:dyDescent="0.25">
      <c r="A103" s="59"/>
      <c r="B103" s="55"/>
      <c r="C103" s="56"/>
      <c r="D103" s="57">
        <v>3224</v>
      </c>
      <c r="E103" s="60" t="s">
        <v>92</v>
      </c>
      <c r="F103" s="63"/>
      <c r="G103" s="61"/>
      <c r="H103" s="61">
        <v>133.15</v>
      </c>
      <c r="I103" s="53" t="e">
        <f t="shared" si="8"/>
        <v>#DIV/0!</v>
      </c>
    </row>
    <row r="104" spans="1:9" x14ac:dyDescent="0.25">
      <c r="A104" s="59"/>
      <c r="B104" s="55"/>
      <c r="C104" s="56"/>
      <c r="D104" s="57">
        <v>3225</v>
      </c>
      <c r="E104" s="60" t="s">
        <v>93</v>
      </c>
      <c r="F104" s="63"/>
      <c r="G104" s="61"/>
      <c r="H104" s="61">
        <v>71.5</v>
      </c>
      <c r="I104" s="53" t="e">
        <f t="shared" si="8"/>
        <v>#DIV/0!</v>
      </c>
    </row>
    <row r="105" spans="1:9" ht="25.5" x14ac:dyDescent="0.25">
      <c r="A105" s="59"/>
      <c r="B105" s="55"/>
      <c r="C105" s="56"/>
      <c r="D105" s="57">
        <v>3232</v>
      </c>
      <c r="E105" s="60" t="s">
        <v>95</v>
      </c>
      <c r="F105" s="63"/>
      <c r="G105" s="61"/>
      <c r="H105" s="61">
        <v>1500</v>
      </c>
      <c r="I105" s="53" t="e">
        <f t="shared" si="8"/>
        <v>#DIV/0!</v>
      </c>
    </row>
    <row r="106" spans="1:9" x14ac:dyDescent="0.25">
      <c r="A106" s="59"/>
      <c r="B106" s="55"/>
      <c r="C106" s="56"/>
      <c r="D106" s="57">
        <v>3237</v>
      </c>
      <c r="E106" s="60" t="s">
        <v>99</v>
      </c>
      <c r="F106" s="63"/>
      <c r="G106" s="61"/>
      <c r="H106" s="61">
        <v>3395.89</v>
      </c>
      <c r="I106" s="53" t="e">
        <f t="shared" si="8"/>
        <v>#DIV/0!</v>
      </c>
    </row>
    <row r="107" spans="1:9" x14ac:dyDescent="0.25">
      <c r="A107" s="59"/>
      <c r="B107" s="55">
        <v>31</v>
      </c>
      <c r="C107" s="56"/>
      <c r="D107" s="57"/>
      <c r="E107" s="60" t="s">
        <v>73</v>
      </c>
      <c r="F107" s="65">
        <v>6984</v>
      </c>
      <c r="G107" s="65">
        <f t="shared" ref="G107" si="17">G108</f>
        <v>4343</v>
      </c>
      <c r="H107" s="65">
        <f>H108</f>
        <v>6164.02</v>
      </c>
      <c r="I107" s="53">
        <f t="shared" si="8"/>
        <v>88.25916380297825</v>
      </c>
    </row>
    <row r="108" spans="1:9" x14ac:dyDescent="0.25">
      <c r="A108" s="59"/>
      <c r="B108" s="55"/>
      <c r="C108" s="56">
        <v>32</v>
      </c>
      <c r="D108" s="57"/>
      <c r="E108" s="60" t="s">
        <v>86</v>
      </c>
      <c r="F108" s="63">
        <v>6984</v>
      </c>
      <c r="G108" s="61">
        <v>4343</v>
      </c>
      <c r="H108" s="61">
        <f>H109+H110+H111+H112</f>
        <v>6164.02</v>
      </c>
      <c r="I108" s="53">
        <f t="shared" si="8"/>
        <v>88.25916380297825</v>
      </c>
    </row>
    <row r="109" spans="1:9" ht="25.5" x14ac:dyDescent="0.25">
      <c r="A109" s="59"/>
      <c r="B109" s="55"/>
      <c r="C109" s="56"/>
      <c r="D109" s="57">
        <v>3212</v>
      </c>
      <c r="E109" s="60" t="s">
        <v>88</v>
      </c>
      <c r="F109" s="63"/>
      <c r="G109" s="61"/>
      <c r="H109" s="61">
        <v>791.48</v>
      </c>
      <c r="I109" s="53" t="e">
        <f t="shared" si="8"/>
        <v>#DIV/0!</v>
      </c>
    </row>
    <row r="110" spans="1:9" ht="25.5" x14ac:dyDescent="0.25">
      <c r="A110" s="59"/>
      <c r="B110" s="55"/>
      <c r="C110" s="56"/>
      <c r="D110" s="57">
        <v>3232</v>
      </c>
      <c r="E110" s="60" t="s">
        <v>95</v>
      </c>
      <c r="F110" s="63"/>
      <c r="G110" s="61"/>
      <c r="H110" s="61">
        <v>826.93</v>
      </c>
      <c r="I110" s="53" t="e">
        <f t="shared" si="8"/>
        <v>#DIV/0!</v>
      </c>
    </row>
    <row r="111" spans="1:9" x14ac:dyDescent="0.25">
      <c r="A111" s="59"/>
      <c r="B111" s="55"/>
      <c r="C111" s="56"/>
      <c r="D111" s="57">
        <v>3237</v>
      </c>
      <c r="E111" s="60" t="s">
        <v>99</v>
      </c>
      <c r="F111" s="63"/>
      <c r="G111" s="61"/>
      <c r="H111" s="61">
        <v>3295.61</v>
      </c>
      <c r="I111" s="53" t="e">
        <f t="shared" si="8"/>
        <v>#DIV/0!</v>
      </c>
    </row>
    <row r="112" spans="1:9" ht="25.5" x14ac:dyDescent="0.25">
      <c r="A112" s="59"/>
      <c r="B112" s="55"/>
      <c r="C112" s="56"/>
      <c r="D112" s="57">
        <v>3241</v>
      </c>
      <c r="E112" s="60" t="s">
        <v>116</v>
      </c>
      <c r="F112" s="63"/>
      <c r="G112" s="61"/>
      <c r="H112" s="61">
        <v>1250</v>
      </c>
      <c r="I112" s="53" t="e">
        <f t="shared" si="8"/>
        <v>#DIV/0!</v>
      </c>
    </row>
    <row r="113" spans="1:9" x14ac:dyDescent="0.25">
      <c r="A113" s="59"/>
      <c r="B113" s="55">
        <v>51</v>
      </c>
      <c r="C113" s="56"/>
      <c r="D113" s="57"/>
      <c r="E113" s="60" t="s">
        <v>75</v>
      </c>
      <c r="F113" s="65">
        <v>36000</v>
      </c>
      <c r="G113" s="61">
        <f>G114</f>
        <v>20473</v>
      </c>
      <c r="H113" s="66">
        <f>H114</f>
        <v>36000</v>
      </c>
      <c r="I113" s="53">
        <f t="shared" si="8"/>
        <v>100</v>
      </c>
    </row>
    <row r="114" spans="1:9" x14ac:dyDescent="0.25">
      <c r="A114" s="59"/>
      <c r="B114" s="55"/>
      <c r="C114" s="56">
        <v>32</v>
      </c>
      <c r="D114" s="57"/>
      <c r="E114" s="60" t="s">
        <v>86</v>
      </c>
      <c r="F114" s="63">
        <v>36000</v>
      </c>
      <c r="G114" s="61">
        <v>20473</v>
      </c>
      <c r="H114" s="61">
        <f>H115+H116+H117+H118</f>
        <v>36000</v>
      </c>
      <c r="I114" s="53">
        <f t="shared" si="8"/>
        <v>100</v>
      </c>
    </row>
    <row r="115" spans="1:9" ht="25.5" x14ac:dyDescent="0.25">
      <c r="A115" s="59"/>
      <c r="B115" s="55"/>
      <c r="C115" s="56"/>
      <c r="D115" s="57">
        <v>3232</v>
      </c>
      <c r="E115" s="60" t="s">
        <v>95</v>
      </c>
      <c r="F115" s="63"/>
      <c r="G115" s="61"/>
      <c r="H115" s="61">
        <v>14000</v>
      </c>
      <c r="I115" s="53" t="e">
        <f t="shared" si="8"/>
        <v>#DIV/0!</v>
      </c>
    </row>
    <row r="116" spans="1:9" x14ac:dyDescent="0.25">
      <c r="A116" s="59"/>
      <c r="B116" s="55"/>
      <c r="C116" s="56"/>
      <c r="D116" s="57">
        <v>3235</v>
      </c>
      <c r="E116" s="60" t="s">
        <v>97</v>
      </c>
      <c r="F116" s="63"/>
      <c r="G116" s="61"/>
      <c r="H116" s="61">
        <v>975</v>
      </c>
      <c r="I116" s="53" t="e">
        <f t="shared" si="8"/>
        <v>#DIV/0!</v>
      </c>
    </row>
    <row r="117" spans="1:9" x14ac:dyDescent="0.25">
      <c r="A117" s="59"/>
      <c r="B117" s="55"/>
      <c r="C117" s="56"/>
      <c r="D117" s="57">
        <v>3237</v>
      </c>
      <c r="E117" s="60" t="s">
        <v>99</v>
      </c>
      <c r="F117" s="63"/>
      <c r="G117" s="61"/>
      <c r="H117" s="61">
        <v>15822.92</v>
      </c>
      <c r="I117" s="53" t="e">
        <f t="shared" si="8"/>
        <v>#DIV/0!</v>
      </c>
    </row>
    <row r="118" spans="1:9" ht="25.5" x14ac:dyDescent="0.25">
      <c r="A118" s="59"/>
      <c r="B118" s="55"/>
      <c r="C118" s="56"/>
      <c r="D118" s="57">
        <v>3241</v>
      </c>
      <c r="E118" s="60" t="s">
        <v>116</v>
      </c>
      <c r="F118" s="63"/>
      <c r="G118" s="61"/>
      <c r="H118" s="61">
        <v>5202.08</v>
      </c>
      <c r="I118" s="53" t="e">
        <f t="shared" si="8"/>
        <v>#DIV/0!</v>
      </c>
    </row>
    <row r="119" spans="1:9" x14ac:dyDescent="0.25">
      <c r="A119" s="59"/>
      <c r="B119" s="55">
        <v>52</v>
      </c>
      <c r="C119" s="56"/>
      <c r="D119" s="57"/>
      <c r="E119" s="60" t="s">
        <v>76</v>
      </c>
      <c r="F119" s="65">
        <v>3800</v>
      </c>
      <c r="G119" s="61">
        <f>G120</f>
        <v>0</v>
      </c>
      <c r="H119" s="66">
        <f>H120</f>
        <v>3800</v>
      </c>
      <c r="I119" s="53">
        <f t="shared" si="8"/>
        <v>100</v>
      </c>
    </row>
    <row r="120" spans="1:9" x14ac:dyDescent="0.25">
      <c r="A120" s="59"/>
      <c r="B120" s="55"/>
      <c r="C120" s="56">
        <v>32</v>
      </c>
      <c r="D120" s="57"/>
      <c r="E120" s="60" t="s">
        <v>86</v>
      </c>
      <c r="F120" s="63">
        <v>3800</v>
      </c>
      <c r="G120" s="63">
        <f t="shared" ref="G120:H120" si="18">G121+G122+G123+G124+G125+G126</f>
        <v>0</v>
      </c>
      <c r="H120" s="63">
        <f t="shared" si="18"/>
        <v>3800</v>
      </c>
      <c r="I120" s="53">
        <f t="shared" si="8"/>
        <v>100</v>
      </c>
    </row>
    <row r="121" spans="1:9" ht="25.5" x14ac:dyDescent="0.25">
      <c r="A121" s="59"/>
      <c r="B121" s="55"/>
      <c r="C121" s="56"/>
      <c r="D121" s="57">
        <v>3212</v>
      </c>
      <c r="E121" s="60" t="s">
        <v>88</v>
      </c>
      <c r="F121" s="63"/>
      <c r="G121" s="61"/>
      <c r="H121" s="61">
        <v>709.93</v>
      </c>
      <c r="I121" s="53" t="e">
        <f t="shared" si="8"/>
        <v>#DIV/0!</v>
      </c>
    </row>
    <row r="122" spans="1:9" ht="25.5" x14ac:dyDescent="0.25">
      <c r="A122" s="59"/>
      <c r="B122" s="55"/>
      <c r="C122" s="56"/>
      <c r="D122" s="57">
        <v>3224</v>
      </c>
      <c r="E122" s="60" t="s">
        <v>92</v>
      </c>
      <c r="F122" s="63"/>
      <c r="G122" s="61"/>
      <c r="H122" s="61">
        <v>243.6</v>
      </c>
      <c r="I122" s="53" t="e">
        <f t="shared" si="8"/>
        <v>#DIV/0!</v>
      </c>
    </row>
    <row r="123" spans="1:9" x14ac:dyDescent="0.25">
      <c r="A123" s="59"/>
      <c r="B123" s="55"/>
      <c r="C123" s="56"/>
      <c r="D123" s="57">
        <v>3225</v>
      </c>
      <c r="E123" s="60" t="s">
        <v>93</v>
      </c>
      <c r="F123" s="63"/>
      <c r="G123" s="61"/>
      <c r="H123" s="61">
        <v>178</v>
      </c>
      <c r="I123" s="53" t="e">
        <f t="shared" si="8"/>
        <v>#DIV/0!</v>
      </c>
    </row>
    <row r="124" spans="1:9" ht="25.5" x14ac:dyDescent="0.25">
      <c r="A124" s="59"/>
      <c r="B124" s="55"/>
      <c r="C124" s="56"/>
      <c r="D124" s="57">
        <v>3232</v>
      </c>
      <c r="E124" s="60" t="s">
        <v>95</v>
      </c>
      <c r="F124" s="63"/>
      <c r="G124" s="61"/>
      <c r="H124" s="61">
        <v>716.39</v>
      </c>
      <c r="I124" s="53" t="e">
        <f t="shared" si="8"/>
        <v>#DIV/0!</v>
      </c>
    </row>
    <row r="125" spans="1:9" x14ac:dyDescent="0.25">
      <c r="A125" s="59"/>
      <c r="B125" s="55"/>
      <c r="C125" s="56"/>
      <c r="D125" s="57">
        <v>3237</v>
      </c>
      <c r="E125" s="60" t="s">
        <v>99</v>
      </c>
      <c r="F125" s="63"/>
      <c r="G125" s="61"/>
      <c r="H125" s="61">
        <v>1101.54</v>
      </c>
      <c r="I125" s="53" t="e">
        <f t="shared" si="8"/>
        <v>#DIV/0!</v>
      </c>
    </row>
    <row r="126" spans="1:9" ht="25.5" x14ac:dyDescent="0.25">
      <c r="A126" s="59"/>
      <c r="B126" s="55"/>
      <c r="C126" s="56"/>
      <c r="D126" s="57">
        <v>3241</v>
      </c>
      <c r="E126" s="60" t="s">
        <v>116</v>
      </c>
      <c r="F126" s="63"/>
      <c r="G126" s="61"/>
      <c r="H126" s="61">
        <v>850.54</v>
      </c>
      <c r="I126" s="53" t="e">
        <f t="shared" si="8"/>
        <v>#DIV/0!</v>
      </c>
    </row>
    <row r="127" spans="1:9" x14ac:dyDescent="0.25">
      <c r="A127" s="59"/>
      <c r="B127" s="55">
        <v>53</v>
      </c>
      <c r="C127" s="56"/>
      <c r="D127" s="57"/>
      <c r="E127" s="60" t="s">
        <v>77</v>
      </c>
      <c r="F127" s="65">
        <v>23269</v>
      </c>
      <c r="G127" s="65">
        <f t="shared" ref="G127:H127" si="19">G128+G136</f>
        <v>0</v>
      </c>
      <c r="H127" s="65">
        <f t="shared" si="19"/>
        <v>23268.99</v>
      </c>
      <c r="I127" s="53">
        <f t="shared" si="8"/>
        <v>99.999957024367191</v>
      </c>
    </row>
    <row r="128" spans="1:9" x14ac:dyDescent="0.25">
      <c r="A128" s="59"/>
      <c r="B128" s="55"/>
      <c r="C128" s="56">
        <v>32</v>
      </c>
      <c r="D128" s="57"/>
      <c r="E128" s="60" t="s">
        <v>86</v>
      </c>
      <c r="F128" s="63">
        <v>22981</v>
      </c>
      <c r="G128" s="63">
        <f t="shared" ref="G128:H128" si="20">G129+G130+G131+G132+G133+G134+G135</f>
        <v>0</v>
      </c>
      <c r="H128" s="63">
        <f t="shared" si="20"/>
        <v>22981.59</v>
      </c>
      <c r="I128" s="53">
        <f t="shared" si="8"/>
        <v>100.00256733823593</v>
      </c>
    </row>
    <row r="129" spans="1:9" ht="25.5" x14ac:dyDescent="0.25">
      <c r="A129" s="59"/>
      <c r="B129" s="55"/>
      <c r="C129" s="56"/>
      <c r="D129" s="57">
        <v>3212</v>
      </c>
      <c r="E129" s="60" t="s">
        <v>88</v>
      </c>
      <c r="F129" s="63"/>
      <c r="G129" s="61"/>
      <c r="H129" s="61">
        <v>1942.97</v>
      </c>
      <c r="I129" s="53" t="e">
        <f t="shared" si="8"/>
        <v>#DIV/0!</v>
      </c>
    </row>
    <row r="130" spans="1:9" x14ac:dyDescent="0.25">
      <c r="A130" s="59"/>
      <c r="B130" s="55"/>
      <c r="C130" s="56"/>
      <c r="D130" s="57">
        <v>3214</v>
      </c>
      <c r="E130" s="60" t="s">
        <v>127</v>
      </c>
      <c r="F130" s="63"/>
      <c r="G130" s="61"/>
      <c r="H130" s="61">
        <v>352</v>
      </c>
      <c r="I130" s="53" t="e">
        <f t="shared" ref="I130" si="21">H130/F130*100</f>
        <v>#DIV/0!</v>
      </c>
    </row>
    <row r="131" spans="1:9" ht="25.5" x14ac:dyDescent="0.25">
      <c r="A131" s="59"/>
      <c r="B131" s="55"/>
      <c r="C131" s="56"/>
      <c r="D131" s="57">
        <v>3224</v>
      </c>
      <c r="E131" s="60" t="s">
        <v>92</v>
      </c>
      <c r="F131" s="63"/>
      <c r="G131" s="61"/>
      <c r="H131" s="61">
        <v>495.45</v>
      </c>
      <c r="I131" s="53" t="e">
        <f t="shared" si="8"/>
        <v>#DIV/0!</v>
      </c>
    </row>
    <row r="132" spans="1:9" x14ac:dyDescent="0.25">
      <c r="A132" s="59"/>
      <c r="B132" s="55"/>
      <c r="C132" s="56"/>
      <c r="D132" s="57">
        <v>3227</v>
      </c>
      <c r="E132" s="60" t="s">
        <v>128</v>
      </c>
      <c r="F132" s="63"/>
      <c r="G132" s="61"/>
      <c r="H132" s="61">
        <v>89.8</v>
      </c>
      <c r="I132" s="53" t="e">
        <f t="shared" ref="I132:I155" si="22">H132/F132*100</f>
        <v>#DIV/0!</v>
      </c>
    </row>
    <row r="133" spans="1:9" ht="25.5" x14ac:dyDescent="0.25">
      <c r="A133" s="59"/>
      <c r="B133" s="55"/>
      <c r="C133" s="56"/>
      <c r="D133" s="57">
        <v>3232</v>
      </c>
      <c r="E133" s="60" t="s">
        <v>95</v>
      </c>
      <c r="F133" s="63"/>
      <c r="G133" s="61"/>
      <c r="H133" s="61">
        <v>7879.17</v>
      </c>
      <c r="I133" s="53" t="e">
        <f t="shared" si="22"/>
        <v>#DIV/0!</v>
      </c>
    </row>
    <row r="134" spans="1:9" x14ac:dyDescent="0.25">
      <c r="A134" s="59"/>
      <c r="B134" s="55"/>
      <c r="C134" s="56"/>
      <c r="D134" s="57">
        <v>3235</v>
      </c>
      <c r="E134" s="60" t="s">
        <v>97</v>
      </c>
      <c r="F134" s="63"/>
      <c r="G134" s="61"/>
      <c r="H134" s="61">
        <v>300</v>
      </c>
      <c r="I134" s="53" t="e">
        <f t="shared" si="22"/>
        <v>#DIV/0!</v>
      </c>
    </row>
    <row r="135" spans="1:9" x14ac:dyDescent="0.25">
      <c r="A135" s="59"/>
      <c r="B135" s="55"/>
      <c r="C135" s="56"/>
      <c r="D135" s="57">
        <v>3237</v>
      </c>
      <c r="E135" s="60" t="s">
        <v>99</v>
      </c>
      <c r="F135" s="63"/>
      <c r="G135" s="61"/>
      <c r="H135" s="61">
        <v>11922.2</v>
      </c>
      <c r="I135" s="53" t="e">
        <f t="shared" si="22"/>
        <v>#DIV/0!</v>
      </c>
    </row>
    <row r="136" spans="1:9" ht="25.5" x14ac:dyDescent="0.25">
      <c r="A136" s="59"/>
      <c r="B136" s="55"/>
      <c r="C136" s="56">
        <v>42</v>
      </c>
      <c r="D136" s="57"/>
      <c r="E136" s="60" t="s">
        <v>107</v>
      </c>
      <c r="F136" s="63">
        <v>288</v>
      </c>
      <c r="G136" s="63">
        <f t="shared" ref="G136:H136" si="23">G137</f>
        <v>0</v>
      </c>
      <c r="H136" s="63">
        <f t="shared" si="23"/>
        <v>287.39999999999998</v>
      </c>
      <c r="I136" s="53">
        <f t="shared" si="22"/>
        <v>99.791666666666657</v>
      </c>
    </row>
    <row r="137" spans="1:9" x14ac:dyDescent="0.25">
      <c r="A137" s="59"/>
      <c r="B137" s="55"/>
      <c r="C137" s="56"/>
      <c r="D137" s="57">
        <v>4221</v>
      </c>
      <c r="E137" s="60" t="s">
        <v>108</v>
      </c>
      <c r="F137" s="63"/>
      <c r="G137" s="61"/>
      <c r="H137" s="61">
        <v>287.39999999999998</v>
      </c>
      <c r="I137" s="53" t="e">
        <f t="shared" si="22"/>
        <v>#DIV/0!</v>
      </c>
    </row>
    <row r="138" spans="1:9" x14ac:dyDescent="0.25">
      <c r="A138" s="59"/>
      <c r="B138" s="130">
        <v>15200217</v>
      </c>
      <c r="C138" s="131"/>
      <c r="D138" s="132"/>
      <c r="E138" s="51" t="s">
        <v>118</v>
      </c>
      <c r="F138" s="64">
        <v>7985</v>
      </c>
      <c r="G138" s="52">
        <f>G139+G142+G145</f>
        <v>0</v>
      </c>
      <c r="H138" s="52">
        <f>H139+H142+H145</f>
        <v>7667.09</v>
      </c>
      <c r="I138" s="53">
        <f t="shared" si="22"/>
        <v>96.018659987476525</v>
      </c>
    </row>
    <row r="139" spans="1:9" x14ac:dyDescent="0.25">
      <c r="A139" s="59"/>
      <c r="B139" s="133">
        <v>11</v>
      </c>
      <c r="C139" s="134"/>
      <c r="D139" s="135"/>
      <c r="E139" s="57" t="s">
        <v>72</v>
      </c>
      <c r="F139" s="62">
        <v>2985</v>
      </c>
      <c r="G139" s="54">
        <f>G140</f>
        <v>0</v>
      </c>
      <c r="H139" s="54">
        <f>H140</f>
        <v>2985</v>
      </c>
      <c r="I139" s="53">
        <f t="shared" si="22"/>
        <v>100</v>
      </c>
    </row>
    <row r="140" spans="1:9" x14ac:dyDescent="0.25">
      <c r="A140" s="59"/>
      <c r="B140" s="55"/>
      <c r="C140" s="56">
        <v>32</v>
      </c>
      <c r="D140" s="57"/>
      <c r="E140" s="60" t="s">
        <v>86</v>
      </c>
      <c r="F140" s="63">
        <v>2985</v>
      </c>
      <c r="G140" s="63">
        <f t="shared" ref="G140:H140" si="24">G141</f>
        <v>0</v>
      </c>
      <c r="H140" s="63">
        <f t="shared" si="24"/>
        <v>2985</v>
      </c>
      <c r="I140" s="53">
        <f t="shared" si="22"/>
        <v>100</v>
      </c>
    </row>
    <row r="141" spans="1:9" x14ac:dyDescent="0.25">
      <c r="A141" s="59"/>
      <c r="B141" s="55"/>
      <c r="C141" s="56"/>
      <c r="D141" s="57">
        <v>3239</v>
      </c>
      <c r="E141" s="60" t="s">
        <v>101</v>
      </c>
      <c r="F141" s="63"/>
      <c r="G141" s="61"/>
      <c r="H141" s="61">
        <v>2985</v>
      </c>
      <c r="I141" s="53" t="e">
        <f t="shared" si="22"/>
        <v>#DIV/0!</v>
      </c>
    </row>
    <row r="142" spans="1:9" x14ac:dyDescent="0.25">
      <c r="A142" s="59"/>
      <c r="B142" s="55">
        <v>31</v>
      </c>
      <c r="C142" s="56"/>
      <c r="D142" s="57"/>
      <c r="E142" s="60" t="s">
        <v>73</v>
      </c>
      <c r="F142" s="63">
        <v>1000</v>
      </c>
      <c r="G142" s="61">
        <f>G143</f>
        <v>0</v>
      </c>
      <c r="H142" s="61">
        <f>H143</f>
        <v>682.09</v>
      </c>
      <c r="I142" s="53">
        <f t="shared" si="22"/>
        <v>68.209000000000003</v>
      </c>
    </row>
    <row r="143" spans="1:9" x14ac:dyDescent="0.25">
      <c r="A143" s="59"/>
      <c r="B143" s="55"/>
      <c r="C143" s="56">
        <v>32</v>
      </c>
      <c r="D143" s="57"/>
      <c r="E143" s="60" t="s">
        <v>86</v>
      </c>
      <c r="F143" s="63">
        <v>1000</v>
      </c>
      <c r="G143" s="63">
        <f t="shared" ref="G143:H143" si="25">G144</f>
        <v>0</v>
      </c>
      <c r="H143" s="63">
        <f t="shared" si="25"/>
        <v>682.09</v>
      </c>
      <c r="I143" s="53">
        <f t="shared" si="22"/>
        <v>68.209000000000003</v>
      </c>
    </row>
    <row r="144" spans="1:9" x14ac:dyDescent="0.25">
      <c r="A144" s="59"/>
      <c r="B144" s="55"/>
      <c r="C144" s="56"/>
      <c r="D144" s="57">
        <v>3237</v>
      </c>
      <c r="E144" s="60" t="s">
        <v>99</v>
      </c>
      <c r="F144" s="63"/>
      <c r="G144" s="61"/>
      <c r="H144" s="61">
        <v>682.09</v>
      </c>
      <c r="I144" s="53" t="e">
        <f t="shared" si="22"/>
        <v>#DIV/0!</v>
      </c>
    </row>
    <row r="145" spans="1:9" x14ac:dyDescent="0.25">
      <c r="A145" s="59"/>
      <c r="B145" s="55">
        <v>51</v>
      </c>
      <c r="C145" s="56"/>
      <c r="D145" s="57"/>
      <c r="E145" s="60" t="s">
        <v>75</v>
      </c>
      <c r="F145" s="63">
        <v>4000</v>
      </c>
      <c r="G145" s="61">
        <f>G146</f>
        <v>0</v>
      </c>
      <c r="H145" s="61">
        <f>H146</f>
        <v>4000</v>
      </c>
      <c r="I145" s="53">
        <f t="shared" si="22"/>
        <v>100</v>
      </c>
    </row>
    <row r="146" spans="1:9" x14ac:dyDescent="0.25">
      <c r="A146" s="59"/>
      <c r="B146" s="55"/>
      <c r="C146" s="56">
        <v>32</v>
      </c>
      <c r="D146" s="57"/>
      <c r="E146" s="60" t="s">
        <v>86</v>
      </c>
      <c r="F146" s="63">
        <v>4000</v>
      </c>
      <c r="G146" s="63">
        <f t="shared" ref="G146:H146" si="26">G147</f>
        <v>0</v>
      </c>
      <c r="H146" s="63">
        <f t="shared" si="26"/>
        <v>4000</v>
      </c>
      <c r="I146" s="53">
        <f t="shared" si="22"/>
        <v>100</v>
      </c>
    </row>
    <row r="147" spans="1:9" x14ac:dyDescent="0.25">
      <c r="A147" s="59"/>
      <c r="B147" s="55"/>
      <c r="C147" s="56"/>
      <c r="D147" s="57">
        <v>3239</v>
      </c>
      <c r="E147" s="60" t="s">
        <v>101</v>
      </c>
      <c r="F147" s="63"/>
      <c r="G147" s="61"/>
      <c r="H147" s="61">
        <v>4000</v>
      </c>
      <c r="I147" s="53" t="e">
        <f t="shared" si="22"/>
        <v>#DIV/0!</v>
      </c>
    </row>
    <row r="148" spans="1:9" ht="25.5" x14ac:dyDescent="0.25">
      <c r="A148" s="59"/>
      <c r="B148" s="130">
        <v>15200220</v>
      </c>
      <c r="C148" s="131"/>
      <c r="D148" s="132"/>
      <c r="E148" s="51" t="s">
        <v>119</v>
      </c>
      <c r="F148" s="64">
        <f>F149</f>
        <v>394</v>
      </c>
      <c r="G148" s="64">
        <f t="shared" ref="G148:H148" si="27">G149</f>
        <v>1576</v>
      </c>
      <c r="H148" s="64">
        <f t="shared" si="27"/>
        <v>394</v>
      </c>
      <c r="I148" s="53">
        <f t="shared" si="22"/>
        <v>100</v>
      </c>
    </row>
    <row r="149" spans="1:9" x14ac:dyDescent="0.25">
      <c r="A149" s="59"/>
      <c r="B149" s="133">
        <v>56</v>
      </c>
      <c r="C149" s="134"/>
      <c r="D149" s="135"/>
      <c r="E149" s="57" t="s">
        <v>78</v>
      </c>
      <c r="F149" s="62">
        <v>394</v>
      </c>
      <c r="G149" s="54">
        <v>1576</v>
      </c>
      <c r="H149" s="54">
        <f>H150</f>
        <v>394</v>
      </c>
      <c r="I149" s="53">
        <f t="shared" si="22"/>
        <v>100</v>
      </c>
    </row>
    <row r="150" spans="1:9" x14ac:dyDescent="0.25">
      <c r="A150" s="59"/>
      <c r="B150" s="55"/>
      <c r="C150" s="56">
        <v>32</v>
      </c>
      <c r="D150" s="57"/>
      <c r="E150" s="57" t="s">
        <v>86</v>
      </c>
      <c r="F150" s="62">
        <v>394</v>
      </c>
      <c r="G150" s="54">
        <v>1576</v>
      </c>
      <c r="H150" s="54">
        <f>H151</f>
        <v>394</v>
      </c>
      <c r="I150" s="53">
        <f t="shared" si="22"/>
        <v>100</v>
      </c>
    </row>
    <row r="151" spans="1:9" ht="25.5" x14ac:dyDescent="0.25">
      <c r="A151" s="59"/>
      <c r="B151" s="55"/>
      <c r="C151" s="56"/>
      <c r="D151" s="57">
        <v>3221</v>
      </c>
      <c r="E151" s="57" t="s">
        <v>90</v>
      </c>
      <c r="F151" s="62"/>
      <c r="G151" s="54"/>
      <c r="H151" s="54">
        <v>394</v>
      </c>
      <c r="I151" s="53" t="e">
        <f t="shared" si="22"/>
        <v>#DIV/0!</v>
      </c>
    </row>
    <row r="152" spans="1:9" ht="25.5" x14ac:dyDescent="0.25">
      <c r="B152" s="130">
        <v>15200221</v>
      </c>
      <c r="C152" s="131"/>
      <c r="D152" s="132"/>
      <c r="E152" s="51" t="s">
        <v>129</v>
      </c>
      <c r="F152" s="64">
        <f>F153</f>
        <v>0</v>
      </c>
      <c r="G152" s="64">
        <f t="shared" ref="G152:H152" si="28">G153</f>
        <v>1576</v>
      </c>
      <c r="H152" s="64">
        <f t="shared" si="28"/>
        <v>32625</v>
      </c>
      <c r="I152" s="53" t="e">
        <f t="shared" si="22"/>
        <v>#DIV/0!</v>
      </c>
    </row>
    <row r="153" spans="1:9" x14ac:dyDescent="0.25">
      <c r="B153" s="133">
        <v>56</v>
      </c>
      <c r="C153" s="134"/>
      <c r="D153" s="135"/>
      <c r="E153" s="57" t="s">
        <v>78</v>
      </c>
      <c r="F153" s="62">
        <f>F154</f>
        <v>0</v>
      </c>
      <c r="G153" s="54">
        <v>1576</v>
      </c>
      <c r="H153" s="54">
        <f>H154</f>
        <v>32625</v>
      </c>
      <c r="I153" s="53" t="e">
        <f t="shared" si="22"/>
        <v>#DIV/0!</v>
      </c>
    </row>
    <row r="154" spans="1:9" ht="25.5" x14ac:dyDescent="0.25">
      <c r="B154" s="55"/>
      <c r="C154" s="56">
        <v>36</v>
      </c>
      <c r="D154" s="57"/>
      <c r="E154" s="57" t="s">
        <v>130</v>
      </c>
      <c r="F154" s="62">
        <f>F155</f>
        <v>0</v>
      </c>
      <c r="G154" s="54">
        <v>1576</v>
      </c>
      <c r="H154" s="54">
        <f>H155</f>
        <v>32625</v>
      </c>
      <c r="I154" s="53" t="e">
        <f t="shared" si="22"/>
        <v>#DIV/0!</v>
      </c>
    </row>
    <row r="155" spans="1:9" ht="38.25" x14ac:dyDescent="0.25">
      <c r="B155" s="55"/>
      <c r="C155" s="56"/>
      <c r="D155" s="57">
        <v>3694</v>
      </c>
      <c r="E155" s="57" t="s">
        <v>131</v>
      </c>
      <c r="F155" s="62"/>
      <c r="G155" s="54"/>
      <c r="H155" s="54">
        <v>32625</v>
      </c>
      <c r="I155" s="53" t="e">
        <f t="shared" si="22"/>
        <v>#DIV/0!</v>
      </c>
    </row>
  </sheetData>
  <mergeCells count="25">
    <mergeCell ref="B153:D153"/>
    <mergeCell ref="B139:D139"/>
    <mergeCell ref="B148:D148"/>
    <mergeCell ref="B149:D149"/>
    <mergeCell ref="B66:D66"/>
    <mergeCell ref="B152:D152"/>
    <mergeCell ref="B73:D73"/>
    <mergeCell ref="B74:D74"/>
    <mergeCell ref="B99:D99"/>
    <mergeCell ref="B100:D100"/>
    <mergeCell ref="B138:D138"/>
    <mergeCell ref="B49:D49"/>
    <mergeCell ref="B50:D50"/>
    <mergeCell ref="B51:D51"/>
    <mergeCell ref="B65:D65"/>
    <mergeCell ref="B70:D70"/>
    <mergeCell ref="B17:D17"/>
    <mergeCell ref="B18:D18"/>
    <mergeCell ref="B9:D9"/>
    <mergeCell ref="B10:D10"/>
    <mergeCell ref="B2:I2"/>
    <mergeCell ref="B4:I4"/>
    <mergeCell ref="B6:E6"/>
    <mergeCell ref="B7:E7"/>
    <mergeCell ref="B8:D8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2025-03-24T13:00:23Z</cp:lastPrinted>
  <dcterms:created xsi:type="dcterms:W3CDTF">2022-08-12T12:51:27Z</dcterms:created>
  <dcterms:modified xsi:type="dcterms:W3CDTF">2025-03-25T12:45:12Z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