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IZMJENE I DOPUNE\II. Izmjene i dopune za MGŠ za 2024\"/>
    </mc:Choice>
  </mc:AlternateContent>
  <xr:revisionPtr revIDLastSave="0" documentId="13_ncr:1_{D61AB301-1E21-477D-BB49-232BCC97BB9D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  <sheet name="Četvrta razina" sheetId="2" r:id="rId7"/>
  </sheets>
  <definedNames>
    <definedName name="_xlnm.Print_Area" localSheetId="0">SAŽETAK!$A$1:$H$29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0" i="1"/>
  <c r="G21" i="1"/>
  <c r="G22" i="1"/>
  <c r="G19" i="1"/>
  <c r="G9" i="1"/>
  <c r="G10" i="1"/>
  <c r="G11" i="1"/>
  <c r="G12" i="1"/>
  <c r="G13" i="1"/>
  <c r="G14" i="1"/>
  <c r="G8" i="1"/>
  <c r="F56" i="3"/>
  <c r="F57" i="3"/>
  <c r="F58" i="3"/>
  <c r="F59" i="3"/>
  <c r="F60" i="3"/>
  <c r="F61" i="3"/>
  <c r="F62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0" i="3"/>
  <c r="D12" i="5"/>
  <c r="G44" i="3"/>
  <c r="G60" i="3"/>
  <c r="G40" i="3" s="1"/>
  <c r="G57" i="3"/>
  <c r="G56" i="3" s="1"/>
  <c r="G41" i="3"/>
  <c r="E66" i="3"/>
  <c r="F35" i="3"/>
  <c r="F36" i="3"/>
  <c r="F12" i="3"/>
  <c r="F13" i="3"/>
  <c r="F15" i="3"/>
  <c r="F17" i="3"/>
  <c r="F19" i="3"/>
  <c r="F25" i="3"/>
  <c r="F26" i="3"/>
  <c r="F29" i="3"/>
  <c r="F30" i="3"/>
  <c r="G18" i="3"/>
  <c r="F18" i="3" s="1"/>
  <c r="E18" i="3"/>
  <c r="C6" i="5"/>
  <c r="C7" i="5"/>
  <c r="C8" i="5"/>
  <c r="C9" i="5"/>
  <c r="C10" i="5"/>
  <c r="C11" i="5"/>
  <c r="C12" i="5"/>
  <c r="C13" i="5"/>
  <c r="C14" i="5"/>
  <c r="C15" i="5"/>
  <c r="C16" i="5"/>
  <c r="D5" i="5"/>
  <c r="C5" i="5"/>
  <c r="D6" i="5"/>
  <c r="C6" i="8"/>
  <c r="C7" i="8"/>
  <c r="C5" i="8"/>
  <c r="F79" i="7"/>
  <c r="F80" i="7"/>
  <c r="F81" i="7"/>
  <c r="F82" i="7"/>
  <c r="F72" i="7"/>
  <c r="F73" i="7"/>
  <c r="F74" i="7"/>
  <c r="F75" i="7"/>
  <c r="F76" i="7"/>
  <c r="F77" i="7"/>
  <c r="F78" i="7"/>
  <c r="F62" i="7"/>
  <c r="F63" i="7"/>
  <c r="F64" i="7"/>
  <c r="F65" i="7"/>
  <c r="F66" i="7"/>
  <c r="F67" i="7"/>
  <c r="F68" i="7"/>
  <c r="F69" i="7"/>
  <c r="F70" i="7"/>
  <c r="F71" i="7"/>
  <c r="F107" i="2"/>
  <c r="F108" i="2"/>
  <c r="F109" i="2"/>
  <c r="F110" i="2"/>
  <c r="F111" i="2"/>
  <c r="F112" i="2"/>
  <c r="F113" i="2"/>
  <c r="F114" i="2"/>
  <c r="F106" i="2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32" i="7"/>
  <c r="F33" i="7"/>
  <c r="F34" i="7"/>
  <c r="F38" i="7"/>
  <c r="F39" i="7"/>
  <c r="F40" i="7"/>
  <c r="F41" i="7"/>
  <c r="F42" i="7"/>
  <c r="F43" i="7"/>
  <c r="F24" i="7"/>
  <c r="F25" i="7"/>
  <c r="F26" i="7"/>
  <c r="F27" i="7"/>
  <c r="F28" i="7"/>
  <c r="F29" i="7"/>
  <c r="F30" i="7"/>
  <c r="F18" i="7"/>
  <c r="F19" i="7"/>
  <c r="F20" i="7"/>
  <c r="F21" i="7"/>
  <c r="F22" i="7"/>
  <c r="F23" i="7"/>
  <c r="F12" i="7"/>
  <c r="F13" i="7"/>
  <c r="F15" i="7"/>
  <c r="F16" i="7"/>
  <c r="G69" i="7"/>
  <c r="G70" i="7"/>
  <c r="G62" i="7"/>
  <c r="G44" i="7"/>
  <c r="G57" i="7"/>
  <c r="G58" i="7"/>
  <c r="G41" i="7"/>
  <c r="G77" i="7"/>
  <c r="G73" i="7"/>
  <c r="G72" i="7" s="1"/>
  <c r="G74" i="7"/>
  <c r="G48" i="7"/>
  <c r="G49" i="7"/>
  <c r="G45" i="7"/>
  <c r="G46" i="7"/>
  <c r="E72" i="7"/>
  <c r="E17" i="7"/>
  <c r="E7" i="7" s="1"/>
  <c r="E79" i="7"/>
  <c r="E73" i="7"/>
  <c r="E74" i="7"/>
  <c r="E69" i="7"/>
  <c r="E70" i="7"/>
  <c r="E62" i="7"/>
  <c r="E44" i="7"/>
  <c r="E57" i="7"/>
  <c r="E48" i="7"/>
  <c r="E49" i="7"/>
  <c r="E45" i="7"/>
  <c r="E46" i="7"/>
  <c r="E24" i="7"/>
  <c r="G79" i="7"/>
  <c r="G80" i="7"/>
  <c r="G81" i="7"/>
  <c r="G7" i="2"/>
  <c r="G8" i="2"/>
  <c r="G74" i="2" l="1"/>
  <c r="G39" i="2"/>
  <c r="G17" i="2"/>
  <c r="G109" i="2"/>
  <c r="G108" i="2"/>
  <c r="G107" i="2" s="1"/>
  <c r="F65" i="2"/>
  <c r="G64" i="2"/>
  <c r="G81" i="2"/>
  <c r="G80" i="2" s="1"/>
  <c r="F156" i="2"/>
  <c r="F157" i="2"/>
  <c r="F161" i="2"/>
  <c r="F162" i="2"/>
  <c r="F172" i="2"/>
  <c r="F173" i="2"/>
  <c r="F175" i="2"/>
  <c r="F178" i="2"/>
  <c r="G171" i="2"/>
  <c r="G174" i="2"/>
  <c r="G177" i="2"/>
  <c r="G176" i="2" s="1"/>
  <c r="F183" i="2"/>
  <c r="G182" i="2"/>
  <c r="G181" i="2" s="1"/>
  <c r="F166" i="2"/>
  <c r="F167" i="2"/>
  <c r="G165" i="2"/>
  <c r="F151" i="2"/>
  <c r="F142" i="2"/>
  <c r="F143" i="2"/>
  <c r="F144" i="2"/>
  <c r="F145" i="2"/>
  <c r="F146" i="2"/>
  <c r="F147" i="2"/>
  <c r="F148" i="2"/>
  <c r="G141" i="2"/>
  <c r="G140" i="2" s="1"/>
  <c r="F125" i="2"/>
  <c r="F126" i="2"/>
  <c r="F129" i="2"/>
  <c r="F133" i="2"/>
  <c r="F134" i="2"/>
  <c r="F135" i="2"/>
  <c r="F136" i="2"/>
  <c r="F138" i="2"/>
  <c r="F118" i="2"/>
  <c r="F119" i="2"/>
  <c r="F121" i="2"/>
  <c r="G98" i="2"/>
  <c r="F99" i="2"/>
  <c r="F100" i="2"/>
  <c r="F101" i="2"/>
  <c r="F103" i="2"/>
  <c r="F104" i="2"/>
  <c r="F105" i="2"/>
  <c r="F93" i="2"/>
  <c r="F94" i="2"/>
  <c r="F95" i="2"/>
  <c r="F83" i="2"/>
  <c r="F84" i="2"/>
  <c r="F85" i="2"/>
  <c r="F86" i="2"/>
  <c r="F87" i="2"/>
  <c r="F88" i="2"/>
  <c r="F89" i="2"/>
  <c r="F82" i="2"/>
  <c r="G92" i="2"/>
  <c r="F75" i="2"/>
  <c r="F78" i="2"/>
  <c r="G47" i="2"/>
  <c r="G46" i="2" s="1"/>
  <c r="G56" i="2"/>
  <c r="F70" i="2"/>
  <c r="G69" i="2"/>
  <c r="G68" i="2" s="1"/>
  <c r="F66" i="2"/>
  <c r="G63" i="2"/>
  <c r="F59" i="2"/>
  <c r="F58" i="2"/>
  <c r="F57" i="2"/>
  <c r="F49" i="2"/>
  <c r="F38" i="2"/>
  <c r="F42" i="2"/>
  <c r="F41" i="2" s="1"/>
  <c r="F16" i="2"/>
  <c r="F15" i="2"/>
  <c r="F13" i="2"/>
  <c r="F50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G41" i="2"/>
  <c r="G40" i="2" s="1"/>
  <c r="E109" i="2"/>
  <c r="E108" i="2" s="1"/>
  <c r="E107" i="2" s="1"/>
  <c r="E182" i="2"/>
  <c r="E181" i="2" s="1"/>
  <c r="E180" i="2" s="1"/>
  <c r="E171" i="2"/>
  <c r="E174" i="2"/>
  <c r="F174" i="2" s="1"/>
  <c r="E150" i="2"/>
  <c r="E117" i="2"/>
  <c r="E116" i="2" s="1"/>
  <c r="E115" i="2" s="1"/>
  <c r="E17" i="2"/>
  <c r="G26" i="7"/>
  <c r="G25" i="7" s="1"/>
  <c r="E26" i="7"/>
  <c r="E25" i="7" s="1"/>
  <c r="E64" i="2"/>
  <c r="E63" i="2" s="1"/>
  <c r="F171" i="2" l="1"/>
  <c r="G170" i="2"/>
  <c r="F63" i="2"/>
  <c r="F181" i="2"/>
  <c r="G180" i="2"/>
  <c r="F180" i="2" s="1"/>
  <c r="G164" i="2"/>
  <c r="F182" i="2"/>
  <c r="F64" i="2"/>
  <c r="G62" i="2"/>
  <c r="E170" i="2"/>
  <c r="E179" i="2"/>
  <c r="G179" i="2"/>
  <c r="E62" i="2"/>
  <c r="F66" i="3"/>
  <c r="F65" i="3" s="1"/>
  <c r="G169" i="2" l="1"/>
  <c r="F170" i="2"/>
  <c r="F179" i="2"/>
  <c r="G163" i="2"/>
  <c r="F62" i="2"/>
  <c r="H8" i="1"/>
  <c r="H11" i="1"/>
  <c r="G11" i="3"/>
  <c r="G28" i="3"/>
  <c r="G24" i="3"/>
  <c r="G16" i="3"/>
  <c r="G14" i="3"/>
  <c r="G27" i="3" l="1"/>
  <c r="G10" i="3"/>
  <c r="H14" i="1"/>
  <c r="E60" i="3" l="1"/>
  <c r="G54" i="3"/>
  <c r="G55" i="7"/>
  <c r="G54" i="7" s="1"/>
  <c r="G60" i="7"/>
  <c r="G64" i="7"/>
  <c r="G63" i="7" s="1"/>
  <c r="G67" i="7"/>
  <c r="G66" i="7" s="1"/>
  <c r="E67" i="7"/>
  <c r="E66" i="7" s="1"/>
  <c r="E64" i="7"/>
  <c r="E63" i="7" s="1"/>
  <c r="E60" i="7"/>
  <c r="E58" i="7"/>
  <c r="E55" i="7"/>
  <c r="E54" i="7" s="1"/>
  <c r="E52" i="7"/>
  <c r="E51" i="7" s="1"/>
  <c r="G150" i="2"/>
  <c r="E165" i="2"/>
  <c r="F165" i="2" s="1"/>
  <c r="E177" i="2"/>
  <c r="G23" i="3"/>
  <c r="E176" i="2" l="1"/>
  <c r="F177" i="2"/>
  <c r="E164" i="2"/>
  <c r="F164" i="2" s="1"/>
  <c r="G149" i="2"/>
  <c r="F150" i="2"/>
  <c r="G160" i="2"/>
  <c r="G155" i="2"/>
  <c r="G22" i="3"/>
  <c r="F22" i="3" s="1"/>
  <c r="E77" i="7"/>
  <c r="G52" i="7"/>
  <c r="G51" i="7" s="1"/>
  <c r="E28" i="3"/>
  <c r="E24" i="3"/>
  <c r="E21" i="3"/>
  <c r="F21" i="3" s="1"/>
  <c r="E14" i="3"/>
  <c r="F14" i="3" s="1"/>
  <c r="E16" i="3"/>
  <c r="F16" i="3" s="1"/>
  <c r="E11" i="3"/>
  <c r="F11" i="3" s="1"/>
  <c r="G37" i="1"/>
  <c r="H34" i="1" s="1"/>
  <c r="H37" i="1" s="1"/>
  <c r="E160" i="2"/>
  <c r="E159" i="2" s="1"/>
  <c r="E158" i="2" s="1"/>
  <c r="E132" i="2"/>
  <c r="E131" i="2" s="1"/>
  <c r="E130" i="2" s="1"/>
  <c r="E124" i="2"/>
  <c r="E98" i="2"/>
  <c r="E74" i="2"/>
  <c r="E69" i="2"/>
  <c r="E38" i="2"/>
  <c r="G38" i="2" s="1"/>
  <c r="H21" i="1"/>
  <c r="F21" i="1"/>
  <c r="F11" i="1"/>
  <c r="F8" i="1"/>
  <c r="E44" i="3"/>
  <c r="G15" i="7"/>
  <c r="E155" i="2"/>
  <c r="E154" i="2" s="1"/>
  <c r="E153" i="2" s="1"/>
  <c r="E141" i="2"/>
  <c r="E81" i="2"/>
  <c r="F81" i="2" s="1"/>
  <c r="E92" i="2"/>
  <c r="E56" i="2"/>
  <c r="E41" i="2"/>
  <c r="F40" i="2"/>
  <c r="E12" i="2"/>
  <c r="E23" i="3" l="1"/>
  <c r="F23" i="3" s="1"/>
  <c r="F24" i="3"/>
  <c r="E27" i="3"/>
  <c r="F27" i="3" s="1"/>
  <c r="F28" i="3"/>
  <c r="G20" i="3"/>
  <c r="G154" i="2"/>
  <c r="F155" i="2"/>
  <c r="G159" i="2"/>
  <c r="F160" i="2"/>
  <c r="E169" i="2"/>
  <c r="F176" i="2"/>
  <c r="G139" i="2"/>
  <c r="E140" i="2"/>
  <c r="F140" i="2" s="1"/>
  <c r="F141" i="2"/>
  <c r="E91" i="2"/>
  <c r="E90" i="2" s="1"/>
  <c r="G90" i="2" s="1"/>
  <c r="F92" i="2"/>
  <c r="E163" i="2"/>
  <c r="F163" i="2" s="1"/>
  <c r="G67" i="2"/>
  <c r="F69" i="2"/>
  <c r="G168" i="2"/>
  <c r="E40" i="2"/>
  <c r="E55" i="2"/>
  <c r="E123" i="2"/>
  <c r="E122" i="2" s="1"/>
  <c r="E80" i="2"/>
  <c r="F80" i="2" s="1"/>
  <c r="E73" i="2"/>
  <c r="E72" i="2" s="1"/>
  <c r="E97" i="2"/>
  <c r="E96" i="2" s="1"/>
  <c r="E67" i="2"/>
  <c r="E61" i="2" s="1"/>
  <c r="E68" i="2"/>
  <c r="F68" i="2" s="1"/>
  <c r="E10" i="3"/>
  <c r="F10" i="3" s="1"/>
  <c r="F14" i="1"/>
  <c r="F22" i="1" s="1"/>
  <c r="H22" i="1"/>
  <c r="E11" i="2"/>
  <c r="E149" i="2"/>
  <c r="E47" i="2"/>
  <c r="F20" i="3" l="1"/>
  <c r="G9" i="3"/>
  <c r="E9" i="3"/>
  <c r="E168" i="2"/>
  <c r="F169" i="2"/>
  <c r="F168" i="2"/>
  <c r="G158" i="2"/>
  <c r="F158" i="2" s="1"/>
  <c r="F159" i="2"/>
  <c r="G153" i="2"/>
  <c r="F154" i="2"/>
  <c r="E152" i="2"/>
  <c r="E139" i="2"/>
  <c r="F139" i="2" s="1"/>
  <c r="F149" i="2"/>
  <c r="F67" i="2"/>
  <c r="G61" i="2"/>
  <c r="F61" i="2" s="1"/>
  <c r="E106" i="2"/>
  <c r="E46" i="2"/>
  <c r="E79" i="2"/>
  <c r="F34" i="1"/>
  <c r="E10" i="2"/>
  <c r="E9" i="2" s="1"/>
  <c r="E8" i="2" s="1"/>
  <c r="F9" i="3" l="1"/>
  <c r="G152" i="2"/>
  <c r="F153" i="2"/>
  <c r="F152" i="2"/>
  <c r="E45" i="2"/>
  <c r="E44" i="2" s="1"/>
  <c r="E71" i="2"/>
  <c r="B6" i="5"/>
  <c r="E43" i="2" l="1"/>
  <c r="E7" i="2" s="1"/>
  <c r="G33" i="7"/>
  <c r="G32" i="7" s="1"/>
  <c r="E11" i="7"/>
  <c r="B6" i="8"/>
  <c r="B5" i="8" s="1"/>
  <c r="G66" i="3"/>
  <c r="G65" i="3" s="1"/>
  <c r="E65" i="3"/>
  <c r="E34" i="3"/>
  <c r="E33" i="3" s="1"/>
  <c r="G34" i="3"/>
  <c r="E33" i="7"/>
  <c r="E32" i="7" s="1"/>
  <c r="B12" i="5"/>
  <c r="G33" i="3" l="1"/>
  <c r="F33" i="3" s="1"/>
  <c r="F34" i="3"/>
  <c r="E6" i="2"/>
  <c r="E5" i="2" s="1"/>
  <c r="E54" i="3"/>
  <c r="E56" i="3"/>
  <c r="D6" i="8"/>
  <c r="D5" i="8" s="1"/>
  <c r="F8" i="6"/>
  <c r="F7" i="6" s="1"/>
  <c r="G8" i="6"/>
  <c r="G7" i="6" s="1"/>
  <c r="E8" i="6"/>
  <c r="E7" i="6" s="1"/>
  <c r="G42" i="7"/>
  <c r="E42" i="7"/>
  <c r="E41" i="7" s="1"/>
  <c r="G29" i="7"/>
  <c r="G28" i="7" s="1"/>
  <c r="G24" i="7" s="1"/>
  <c r="E29" i="7"/>
  <c r="E28" i="7" s="1"/>
  <c r="G20" i="7"/>
  <c r="E20" i="7"/>
  <c r="D8" i="5"/>
  <c r="D10" i="5"/>
  <c r="B10" i="5"/>
  <c r="B8" i="5"/>
  <c r="G39" i="7"/>
  <c r="G38" i="7" s="1"/>
  <c r="G22" i="7"/>
  <c r="E36" i="7"/>
  <c r="E35" i="7" s="1"/>
  <c r="E39" i="7"/>
  <c r="E38" i="7" s="1"/>
  <c r="E22" i="7"/>
  <c r="E15" i="7"/>
  <c r="E10" i="7" s="1"/>
  <c r="E40" i="3" l="1"/>
  <c r="B5" i="5"/>
  <c r="E31" i="7"/>
  <c r="E9" i="7"/>
  <c r="E8" i="7" s="1"/>
  <c r="E19" i="7"/>
  <c r="E18" i="7" s="1"/>
  <c r="G19" i="7"/>
  <c r="G18" i="7" s="1"/>
  <c r="E6" i="7" l="1"/>
  <c r="E5" i="7" s="1"/>
  <c r="G55" i="2" l="1"/>
  <c r="G45" i="2" s="1"/>
  <c r="G44" i="2" s="1"/>
  <c r="F56" i="2"/>
  <c r="F55" i="2" s="1"/>
  <c r="F19" i="2" l="1"/>
  <c r="F17" i="2" l="1"/>
  <c r="F46" i="2"/>
  <c r="F45" i="2" s="1"/>
  <c r="F44" i="2"/>
  <c r="F47" i="2" l="1"/>
  <c r="G12" i="2"/>
  <c r="G11" i="2" s="1"/>
  <c r="G10" i="2" s="1"/>
  <c r="F14" i="2"/>
  <c r="F77" i="2"/>
  <c r="F76" i="2"/>
  <c r="F12" i="2" l="1"/>
  <c r="G73" i="2"/>
  <c r="F74" i="2"/>
  <c r="F11" i="2" l="1"/>
  <c r="G72" i="2"/>
  <c r="F73" i="2"/>
  <c r="F10" i="2" l="1"/>
  <c r="G9" i="2"/>
  <c r="F72" i="2"/>
  <c r="F79" i="2"/>
  <c r="F9" i="2" l="1"/>
  <c r="F91" i="2"/>
  <c r="F102" i="2"/>
  <c r="G97" i="2"/>
  <c r="F8" i="2" l="1"/>
  <c r="F97" i="2"/>
  <c r="G96" i="2"/>
  <c r="G71" i="2" s="1"/>
  <c r="F98" i="2"/>
  <c r="F71" i="2" l="1"/>
  <c r="F96" i="2"/>
  <c r="F120" i="2"/>
  <c r="G117" i="2"/>
  <c r="F117" i="2" s="1"/>
  <c r="G116" i="2" l="1"/>
  <c r="F116" i="2" s="1"/>
  <c r="F115" i="2" s="1"/>
  <c r="F137" i="2"/>
  <c r="G132" i="2"/>
  <c r="G131" i="2" s="1"/>
  <c r="G115" i="2" l="1"/>
  <c r="G130" i="2"/>
  <c r="F131" i="2"/>
  <c r="F132" i="2"/>
  <c r="F130" i="2" l="1"/>
  <c r="F127" i="2"/>
  <c r="F124" i="2"/>
  <c r="F128" i="2"/>
  <c r="G124" i="2"/>
  <c r="G123" i="2"/>
  <c r="F123" i="2" s="1"/>
  <c r="G122" i="2" l="1"/>
  <c r="G106" i="2" s="1"/>
  <c r="G43" i="2" s="1"/>
  <c r="F7" i="2" l="1"/>
  <c r="F122" i="2"/>
  <c r="G6" i="2" l="1"/>
  <c r="F43" i="2"/>
  <c r="G5" i="2" l="1"/>
  <c r="F5" i="2" s="1"/>
  <c r="F6" i="2"/>
  <c r="F14" i="7"/>
  <c r="G11" i="7"/>
  <c r="G10" i="7" s="1"/>
  <c r="F10" i="7" l="1"/>
  <c r="G9" i="7"/>
  <c r="F11" i="7"/>
  <c r="G8" i="7" l="1"/>
  <c r="F9" i="7"/>
  <c r="F8" i="7" l="1"/>
  <c r="F36" i="7"/>
  <c r="F37" i="7"/>
  <c r="G36" i="7"/>
  <c r="G35" i="7" s="1"/>
  <c r="F35" i="7" l="1"/>
  <c r="G31" i="7"/>
  <c r="G17" i="7" l="1"/>
  <c r="F31" i="7"/>
  <c r="G7" i="7" l="1"/>
  <c r="F17" i="7"/>
  <c r="F7" i="7" l="1"/>
  <c r="G6" i="7"/>
  <c r="F6" i="7" l="1"/>
  <c r="G5" i="7"/>
  <c r="F5" i="7" s="1"/>
</calcChain>
</file>

<file path=xl/sharedStrings.xml><?xml version="1.0" encoding="utf-8"?>
<sst xmlns="http://schemas.openxmlformats.org/spreadsheetml/2006/main" count="675" uniqueCount="208">
  <si>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</si>
  <si>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</si>
  <si>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</si>
  <si>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</si>
  <si>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</si>
  <si>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</si>
  <si>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</si>
  <si>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</si>
  <si>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</si>
  <si>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</si>
  <si>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</si>
  <si>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</si>
  <si>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</si>
  <si>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</si>
  <si>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</si>
  <si>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</si>
  <si>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</si>
  <si>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</si>
  <si>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</si>
  <si>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</si>
  <si>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</si>
  <si>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</si>
  <si>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</si>
  <si>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</si>
  <si>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</si>
  <si>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</si>
  <si>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</si>
  <si>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</si>
  <si>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Ostale pomoći</t>
  </si>
  <si>
    <t>Ostali prihodi za posebne namjene</t>
  </si>
  <si>
    <t>A.3. RASHODI PREMA IZVORIMA FINANCIRANJA</t>
  </si>
  <si>
    <t>A. 4. RASHODI PREMA FUNKCIJSKOJ KLASIFIKACIJI</t>
  </si>
  <si>
    <t>1 Opći prihodi i primici</t>
  </si>
  <si>
    <t>11 Opći prihodi i primici</t>
  </si>
  <si>
    <t>A1. PRIHODI POSLOVANJA I PRIHODI OD PRODAJE NEFINANCIJSKE IMOVINE</t>
  </si>
  <si>
    <t>RAZDJEL 3</t>
  </si>
  <si>
    <t>UPRAVNI ODJEL ZA DRUŠTVENE DJELATNOSTI</t>
  </si>
  <si>
    <t>GLAVA 4</t>
  </si>
  <si>
    <t>MUZEJ GRADA ŠIBENIKA</t>
  </si>
  <si>
    <t>PROGRAM 152001</t>
  </si>
  <si>
    <t>GLAVNI PROGRAM 15200</t>
  </si>
  <si>
    <t>MUZEJSKA DJELATNOST</t>
  </si>
  <si>
    <t>Aktivnost A15200101</t>
  </si>
  <si>
    <t>Izvor financiranja 11</t>
  </si>
  <si>
    <t>Redovna djelatnost Muzeja</t>
  </si>
  <si>
    <t>Razred 3</t>
  </si>
  <si>
    <t>Skupina 31</t>
  </si>
  <si>
    <t>Skupina 32</t>
  </si>
  <si>
    <t>Skupina 34</t>
  </si>
  <si>
    <t>Financijski rashodi</t>
  </si>
  <si>
    <t>Skupina 42</t>
  </si>
  <si>
    <t>Razred 4</t>
  </si>
  <si>
    <t>Rashodi za nabavu proizvedene dugotrajne imovine</t>
  </si>
  <si>
    <t>PROGRAM 152002</t>
  </si>
  <si>
    <t>ZAŠTITA KULTURNO POVIJESNE BAŠTINE</t>
  </si>
  <si>
    <t>Aktivnost A15200201</t>
  </si>
  <si>
    <t>Zaštita kulturno povijesne baštine</t>
  </si>
  <si>
    <t>Pomoći iz državnog proračuna</t>
  </si>
  <si>
    <t>Kapitalni projekt 15200202</t>
  </si>
  <si>
    <t>Stalni postav Muzeja</t>
  </si>
  <si>
    <t>Skupina 45</t>
  </si>
  <si>
    <t>Rashodi za dodatna ulaganja na nefinancijskoj imovini</t>
  </si>
  <si>
    <t>Aktivnost 15200215</t>
  </si>
  <si>
    <t>Muzejsko-galerijska djelatnost</t>
  </si>
  <si>
    <t>Aktivnost 15200216</t>
  </si>
  <si>
    <t>Arheološki lokaliteti</t>
  </si>
  <si>
    <t>Pomoći iz županijskog proračuna</t>
  </si>
  <si>
    <t>Aktivnost 15200217</t>
  </si>
  <si>
    <t>Muzejsko izdavaštvo</t>
  </si>
  <si>
    <t>Prihodi od prodaje proizvoda i robe te pruženih usluga i prihodi od donacija</t>
  </si>
  <si>
    <t>Prihodi od upravnih i administrativnih pristojbi, pristojbi po posebnim propisima i naknada</t>
  </si>
  <si>
    <t>Pomoći iz  državnog proračuna</t>
  </si>
  <si>
    <t>08 Rekreacija, kultura i religija</t>
  </si>
  <si>
    <t>082 Službe kulture</t>
  </si>
  <si>
    <t>4 Prihodi za posebne namjene</t>
  </si>
  <si>
    <t>44 Prihodi za posebne namjene</t>
  </si>
  <si>
    <t>15200 MUZEJ GRADA ŠIBENIKA</t>
  </si>
  <si>
    <t xml:space="preserve"> </t>
  </si>
  <si>
    <t>Vlastiti prihodi - višak</t>
  </si>
  <si>
    <t>VIŠAK KORIŠTEN ZA POKRIĆE RASHODA</t>
  </si>
  <si>
    <t>Prihodi za posebne namjene - višak</t>
  </si>
  <si>
    <t>MANJAK POKRIVEN TEKUĆIM PRIHODIMA</t>
  </si>
  <si>
    <t>Opći prihodi i primici - manjak</t>
  </si>
  <si>
    <t>Višak prihoda poslovanja</t>
  </si>
  <si>
    <t>Vlastiti izvori</t>
  </si>
  <si>
    <t>Odjeljak 3111</t>
  </si>
  <si>
    <t>Plaće za redovan rad</t>
  </si>
  <si>
    <t>Odjeljak 3113</t>
  </si>
  <si>
    <t>Plaće za prekovremeni rad</t>
  </si>
  <si>
    <t>Odjeljak 3121</t>
  </si>
  <si>
    <t>Ostali rashodi za zaposlene</t>
  </si>
  <si>
    <t>Odjeljak 3132</t>
  </si>
  <si>
    <t>Doprinosi za obvezno zdravstveno osiguranje</t>
  </si>
  <si>
    <t>Odjeljak 3211</t>
  </si>
  <si>
    <t>Službena putovanja</t>
  </si>
  <si>
    <t>Odjeljak 3212</t>
  </si>
  <si>
    <t>Naknade za prijevoz, za rad na terenu i odvojeni život</t>
  </si>
  <si>
    <t>Odjeljak 3213</t>
  </si>
  <si>
    <t>Stručno usavršavanje zaposlenika</t>
  </si>
  <si>
    <t>Odjeljak 3221</t>
  </si>
  <si>
    <t>Uredski materijal i ostali materijalni rashodi</t>
  </si>
  <si>
    <t>Odjeljak 3223</t>
  </si>
  <si>
    <t>Energija</t>
  </si>
  <si>
    <t>Odjeljak 3224</t>
  </si>
  <si>
    <t>Materijal i dijelovi za tekuće i investicijsko održavanje</t>
  </si>
  <si>
    <t>Odjeljak 3225</t>
  </si>
  <si>
    <t>Sitni inventar i auto gume</t>
  </si>
  <si>
    <t>Odjeljak 3231</t>
  </si>
  <si>
    <t>Usluge telefona, pošte i prijevoza</t>
  </si>
  <si>
    <t>Odjeljak 3232</t>
  </si>
  <si>
    <t>Usluge tekućeg i investicijskog održavanja</t>
  </si>
  <si>
    <t>Odjeljak 3233</t>
  </si>
  <si>
    <t>Usluge promidžbe i informiranja</t>
  </si>
  <si>
    <t>Odjeljak 3234</t>
  </si>
  <si>
    <t>Komunalne usluge</t>
  </si>
  <si>
    <t>Odjeljak 3235</t>
  </si>
  <si>
    <t>Zakupnine i najamnine</t>
  </si>
  <si>
    <t>Odjeljak 3236</t>
  </si>
  <si>
    <t>Zdravstvene i veterinarske usluge</t>
  </si>
  <si>
    <t>Odjeljak 3237</t>
  </si>
  <si>
    <t>Intelektualne i osobne usluge</t>
  </si>
  <si>
    <t>Odjeljak 3238</t>
  </si>
  <si>
    <t>Računalne usluge</t>
  </si>
  <si>
    <t>Odjeljak 3239</t>
  </si>
  <si>
    <t>Ostale usluge</t>
  </si>
  <si>
    <t>Odjeljak 3292</t>
  </si>
  <si>
    <t>Premije osiguranja</t>
  </si>
  <si>
    <t>Odjeljak 3293</t>
  </si>
  <si>
    <t>Reprezentacija</t>
  </si>
  <si>
    <t>Odjeljak 3295</t>
  </si>
  <si>
    <t>Pristojbe i naknade</t>
  </si>
  <si>
    <t>Odjeljak 3433</t>
  </si>
  <si>
    <t>Zatezne kamate</t>
  </si>
  <si>
    <t>Odjeljak 4221</t>
  </si>
  <si>
    <t>Uredska oprema i namještaj</t>
  </si>
  <si>
    <t>Odjeljak 3241</t>
  </si>
  <si>
    <t>Naknade troškova osobama izvan radnog odnosa</t>
  </si>
  <si>
    <t>Odjeljak 4243</t>
  </si>
  <si>
    <t>Muzejski izlošci i predmeti prirodnih rijetkosti</t>
  </si>
  <si>
    <t>Odjeljak 4521</t>
  </si>
  <si>
    <t>Dodatna ulaganja na postrojenjima i opremi</t>
  </si>
  <si>
    <t>Proračun za 2024.</t>
  </si>
  <si>
    <t>Projekcija proračuna
za 2025.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</si>
  <si>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</si>
  <si>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</si>
  <si>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</si>
  <si>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</si>
  <si>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</si>
  <si>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</si>
  <si>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</si>
  <si>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</si>
  <si>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</si>
  <si>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</si>
  <si>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</si>
  <si>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</si>
  <si>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</si>
  <si>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</si>
  <si>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Plan za 2024.</t>
  </si>
  <si>
    <t xml:space="preserve">RAZLIKA - VIŠAK </t>
  </si>
  <si>
    <t>VIŠAK + NETO FINANCIRANJE</t>
  </si>
  <si>
    <t>PRIJENOS MANJKA IZ PRETHODNE GODINE</t>
  </si>
  <si>
    <t>Tekuće pomoći iz državnog proračuna proračunskim korisnicima proračuna JLP(R)S</t>
  </si>
  <si>
    <t>Kapitalne pomoći iz državnog proračuna proračunskim korisnicima proračuna JLP(R)S</t>
  </si>
  <si>
    <t>Tekuće pomoći proračunskim korisnicima iz proračuna JLP(R)S koji im nije nadležan</t>
  </si>
  <si>
    <t>Sufinanciranje cijene usluge, participacije i slično</t>
  </si>
  <si>
    <t>Prihodi od prodanih proizvoda</t>
  </si>
  <si>
    <t>Prihodi od pruženih usluga</t>
  </si>
  <si>
    <t>Prihodi iz nadležnog proračuna za financiranje rashoda poslovanja</t>
  </si>
  <si>
    <t>Prihodi iz nadležnog proračuna i od HZZO-a temeljem ugovornih obveza</t>
  </si>
  <si>
    <t>Prihodi iz nadležnog proračuna za financiranje rashoda za nabavu nefinancijske imovine</t>
  </si>
  <si>
    <t>Izvor financiranja 51</t>
  </si>
  <si>
    <t>Izvor financiranja 52</t>
  </si>
  <si>
    <t>Izvor financiranja 53</t>
  </si>
  <si>
    <t>Izvor financiranja 44</t>
  </si>
  <si>
    <t>Izvor financiranja 31</t>
  </si>
  <si>
    <t>51 Pomoći iz državnog proračuna</t>
  </si>
  <si>
    <t>52 Pomoći iz županijskog proračuna</t>
  </si>
  <si>
    <t>53 Ostale pomoći</t>
  </si>
  <si>
    <t>31 Vlastiti prihodi</t>
  </si>
  <si>
    <t>3 Vlastiti prihodi</t>
  </si>
  <si>
    <t xml:space="preserve">5 Pomoći </t>
  </si>
  <si>
    <t>Povećanje/smanjenje</t>
  </si>
  <si>
    <t>Novi plan 2024.</t>
  </si>
  <si>
    <t>Odjeljak 3299</t>
  </si>
  <si>
    <t>Ostali nespomenuti rashodi poslovanja</t>
  </si>
  <si>
    <t>Odjeljak 4223</t>
  </si>
  <si>
    <t>Oprema za održavanje i zaštitu</t>
  </si>
  <si>
    <t>Odjeljak 4225</t>
  </si>
  <si>
    <t>Instrumenti, uređaji i strojevi</t>
  </si>
  <si>
    <t>Energetska obnova Muzeja grada Šibenika</t>
  </si>
  <si>
    <t>Kapitalni projekt 152002</t>
  </si>
  <si>
    <t>Odjeljak 4511</t>
  </si>
  <si>
    <t>Dodatna ulaganja na građevinskim objektima</t>
  </si>
  <si>
    <t>Manjak  poslovanja</t>
  </si>
  <si>
    <t>Odjeljak 3214</t>
  </si>
  <si>
    <t>Ostale naknade troškova zaposlenima</t>
  </si>
  <si>
    <t>Odjeljak 3227</t>
  </si>
  <si>
    <t>Službena, radna i zaštitna odjeća i obuća</t>
  </si>
  <si>
    <t>Edukacija u europskim muzejima - Erasmus+</t>
  </si>
  <si>
    <t>Izvor financiranja 56</t>
  </si>
  <si>
    <t>Sredstva Europske unije</t>
  </si>
  <si>
    <t>II. IZMJENE I DOPUNE FINANCIJSKOG PLANA MUZEJA GRADA ŠIBENIKA 
ZA 2024. GODINU</t>
  </si>
  <si>
    <t>II. IZMJENE I DOPUNE FINANCIJSKOG PLANA MUZEJA GRADA ŠIBENIKA 
ZA 2024.</t>
  </si>
  <si>
    <t>Tekući projekt 15200200</t>
  </si>
  <si>
    <r>
      <t>Tekući projekt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15200200</t>
    </r>
  </si>
  <si>
    <t>II. IZMJENE I DOPUNE FINANCIJSKOG PLANA MUZEJA GRADA ŠIBENIKA
ZA 2024. GODINU</t>
  </si>
  <si>
    <t>Tekuće pomoći iz državnog proračuna temeljem prijenosa EU sredstava</t>
  </si>
  <si>
    <t>56 Sredstva Europske unije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</si>
</sst>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4" fillId="0" borderId="3" xfId="0" applyFont="1" applyBorder="1"/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>
      <alignment horizontal="left" wrapText="1"/>
    </xf>
    <xf numFmtId="3" fontId="15" fillId="0" borderId="3" xfId="0" applyNumberFormat="1" applyFont="1" applyBorder="1" applyAlignment="1">
      <alignment wrapText="1"/>
    </xf>
    <xf numFmtId="0" fontId="16" fillId="0" borderId="3" xfId="0" applyFont="1" applyBorder="1" applyAlignment="1">
      <alignment horizontal="left" wrapText="1"/>
    </xf>
    <xf numFmtId="0" fontId="16" fillId="0" borderId="3" xfId="0" applyFont="1" applyBorder="1" applyAlignment="1">
      <alignment wrapText="1"/>
    </xf>
    <xf numFmtId="3" fontId="0" fillId="0" borderId="3" xfId="0" applyNumberForma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3" fontId="3" fillId="0" borderId="3" xfId="0" applyNumberFormat="1" applyFont="1" applyBorder="1" applyAlignment="1">
      <alignment horizontal="right"/>
    </xf>
    <xf numFmtId="0" fontId="8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0" fontId="8" fillId="0" borderId="3" xfId="0" quotePrefix="1" applyFont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vertical="center" wrapText="1"/>
    </xf>
    <xf numFmtId="164" fontId="0" fillId="0" borderId="0" xfId="0" applyNumberFormat="1"/>
    <xf numFmtId="3" fontId="3" fillId="2" borderId="3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15" fillId="0" borderId="2" xfId="0" applyFont="1" applyBorder="1"/>
    <xf numFmtId="0" fontId="15" fillId="0" borderId="2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3" fontId="15" fillId="0" borderId="3" xfId="0" applyNumberFormat="1" applyFont="1" applyBorder="1"/>
    <xf numFmtId="164" fontId="15" fillId="0" borderId="0" xfId="0" applyNumberFormat="1" applyFont="1"/>
    <xf numFmtId="0" fontId="15" fillId="0" borderId="0" xfId="0" applyFont="1" applyAlignment="1">
      <alignment horizontal="center"/>
    </xf>
    <xf numFmtId="3" fontId="8" fillId="0" borderId="3" xfId="0" applyNumberFormat="1" applyFont="1" applyBorder="1"/>
    <xf numFmtId="3" fontId="15" fillId="0" borderId="3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left" vertical="center" wrapText="1"/>
    </xf>
    <xf numFmtId="0" fontId="8" fillId="0" borderId="2" xfId="0" applyFont="1" applyBorder="1"/>
    <xf numFmtId="3" fontId="15" fillId="0" borderId="0" xfId="0" applyNumberFormat="1" applyFont="1" applyBorder="1"/>
    <xf numFmtId="3" fontId="3" fillId="2" borderId="0" xfId="0" applyNumberFormat="1" applyFont="1" applyFill="1" applyBorder="1" applyAlignment="1">
      <alignment horizontal="right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3" fontId="0" fillId="0" borderId="0" xfId="0" applyNumberFormat="1"/>
    <xf numFmtId="0" fontId="22" fillId="0" borderId="0" xfId="0" applyFont="1" applyBorder="1"/>
    <xf numFmtId="0" fontId="21" fillId="0" borderId="0" xfId="0" applyFont="1" applyBorder="1"/>
    <xf numFmtId="0" fontId="21" fillId="0" borderId="0" xfId="0" applyFont="1" applyBorder="1" applyAlignment="1">
      <alignment wrapText="1"/>
    </xf>
    <xf numFmtId="3" fontId="8" fillId="2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 wrapText="1"/>
    </xf>
    <xf numFmtId="3" fontId="8" fillId="0" borderId="3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right"/>
    </xf>
    <xf numFmtId="0" fontId="10" fillId="0" borderId="3" xfId="0" applyFont="1" applyBorder="1" applyAlignment="1">
      <alignment vertical="center" wrapText="1"/>
    </xf>
    <xf numFmtId="0" fontId="21" fillId="2" borderId="0" xfId="0" applyFont="1" applyFill="1" applyBorder="1" applyAlignment="1">
      <alignment horizontal="left" vertical="top" indent="8"/>
    </xf>
    <xf numFmtId="3" fontId="15" fillId="0" borderId="4" xfId="0" applyNumberFormat="1" applyFont="1" applyBorder="1"/>
    <xf numFmtId="0" fontId="10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15" fillId="0" borderId="0" xfId="0" applyFont="1" applyBorder="1" applyAlignment="1">
      <alignment horizontal="left" vertical="center" wrapText="1" indent="7"/>
    </xf>
    <xf numFmtId="0" fontId="10" fillId="0" borderId="1" xfId="0" applyFont="1" applyBorder="1" applyAlignment="1">
      <alignment horizontal="left" vertical="center" wrapText="1" indent="4"/>
    </xf>
    <xf numFmtId="0" fontId="10" fillId="0" borderId="2" xfId="0" applyFont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2" xfId="0" applyFont="1" applyFill="1" applyBorder="1" applyAlignment="1">
      <alignment horizontal="left" vertical="center" wrapText="1" indent="5"/>
    </xf>
    <xf numFmtId="0" fontId="3" fillId="2" borderId="4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6"/>
    </xf>
    <xf numFmtId="0" fontId="3" fillId="2" borderId="2" xfId="0" applyFont="1" applyFill="1" applyBorder="1" applyAlignment="1">
      <alignment horizontal="left" vertical="center" wrapText="1" indent="6"/>
    </xf>
    <xf numFmtId="0" fontId="3" fillId="2" borderId="4" xfId="0" applyFont="1" applyFill="1" applyBorder="1" applyAlignment="1">
      <alignment horizontal="left" vertical="center" wrapText="1" indent="6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0" fontId="3" fillId="2" borderId="4" xfId="0" applyFont="1" applyFill="1" applyBorder="1" applyAlignment="1">
      <alignment horizontal="left" vertical="center" wrapText="1" indent="7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7"/>
    </xf>
    <xf numFmtId="0" fontId="15" fillId="0" borderId="2" xfId="0" applyFont="1" applyBorder="1" applyAlignment="1">
      <alignment horizontal="left" vertical="center" wrapText="1" indent="7"/>
    </xf>
    <xf numFmtId="0" fontId="15" fillId="0" borderId="4" xfId="0" applyFont="1" applyBorder="1" applyAlignment="1">
      <alignment horizontal="left" vertical="center" wrapText="1" indent="7"/>
    </xf>
    <xf numFmtId="0" fontId="15" fillId="0" borderId="2" xfId="0" applyFont="1" applyBorder="1" applyAlignment="1">
      <alignment horizontal="left" vertical="center" wrapText="1" indent="6"/>
    </xf>
    <xf numFmtId="0" fontId="15" fillId="0" borderId="4" xfId="0" applyFont="1" applyBorder="1" applyAlignment="1">
      <alignment horizontal="left" vertical="center" wrapText="1" indent="6"/>
    </xf>
    <xf numFmtId="0" fontId="14" fillId="0" borderId="3" xfId="0" applyFont="1" applyBorder="1" applyAlignment="1">
      <alignment horizontal="left" vertical="center" wrapText="1" indent="4"/>
    </xf>
    <xf numFmtId="0" fontId="15" fillId="0" borderId="3" xfId="0" applyFont="1" applyBorder="1" applyAlignment="1">
      <alignment horizontal="left" vertical="center" wrapText="1" indent="5"/>
    </xf>
    <xf numFmtId="0" fontId="15" fillId="0" borderId="1" xfId="0" applyFont="1" applyBorder="1" applyAlignment="1">
      <alignment horizontal="left" vertical="center" wrapText="1" indent="5"/>
    </xf>
    <xf numFmtId="0" fontId="15" fillId="0" borderId="2" xfId="0" applyFont="1" applyBorder="1" applyAlignment="1">
      <alignment horizontal="left" vertical="center" wrapText="1" indent="5"/>
    </xf>
    <xf numFmtId="0" fontId="15" fillId="0" borderId="4" xfId="0" applyFont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left" vertical="center" wrapText="1" indent="5"/>
    </xf>
    <xf numFmtId="0" fontId="8" fillId="2" borderId="2" xfId="0" applyFont="1" applyFill="1" applyBorder="1" applyAlignment="1">
      <alignment horizontal="left" vertical="center" wrapText="1" indent="5"/>
    </xf>
    <xf numFmtId="0" fontId="8" fillId="2" borderId="4" xfId="0" applyFont="1" applyFill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left" vertical="center" wrapText="1" indent="7"/>
    </xf>
    <xf numFmtId="0" fontId="8" fillId="2" borderId="2" xfId="0" applyFont="1" applyFill="1" applyBorder="1" applyAlignment="1">
      <alignment horizontal="left" vertical="center" wrapText="1" indent="7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1" xfId="0" applyFont="1" applyFill="1" applyBorder="1" applyAlignment="1">
      <alignment horizontal="left" vertical="center" wrapText="1" indent="6"/>
    </xf>
    <xf numFmtId="0" fontId="8" fillId="2" borderId="2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 indent="6"/>
    </xf>
    <xf numFmtId="0" fontId="8" fillId="0" borderId="1" xfId="0" applyFont="1" applyBorder="1" applyAlignment="1">
      <alignment horizontal="left" vertical="center" wrapText="1" indent="7"/>
    </xf>
    <xf numFmtId="0" fontId="8" fillId="0" borderId="2" xfId="0" applyFont="1" applyBorder="1" applyAlignment="1">
      <alignment horizontal="left" vertical="center" wrapText="1" indent="7"/>
    </xf>
    <xf numFmtId="0" fontId="8" fillId="0" borderId="4" xfId="0" applyFont="1" applyBorder="1" applyAlignment="1">
      <alignment horizontal="left" vertical="center" wrapText="1" indent="7"/>
    </xf>
    <xf numFmtId="0" fontId="14" fillId="0" borderId="1" xfId="0" applyFont="1" applyBorder="1" applyAlignment="1">
      <alignment horizontal="left" vertical="center" wrapText="1" indent="4"/>
    </xf>
    <xf numFmtId="0" fontId="14" fillId="0" borderId="2" xfId="0" applyFont="1" applyBorder="1" applyAlignment="1">
      <alignment horizontal="left" vertical="center" wrapText="1" indent="4"/>
    </xf>
    <xf numFmtId="0" fontId="15" fillId="0" borderId="1" xfId="0" applyFont="1" applyBorder="1" applyAlignment="1">
      <alignment horizontal="left" vertical="center" wrapText="1" indent="7"/>
    </xf>
    <xf numFmtId="0" fontId="3" fillId="2" borderId="1" xfId="0" applyFont="1" applyFill="1" applyBorder="1" applyAlignment="1">
      <alignment horizontal="left" vertical="center" wrapText="1" indent="8"/>
    </xf>
    <xf numFmtId="0" fontId="15" fillId="0" borderId="2" xfId="0" applyFont="1" applyBorder="1" applyAlignment="1">
      <alignment horizontal="left" vertical="center" wrapText="1" indent="8"/>
    </xf>
    <xf numFmtId="0" fontId="15" fillId="0" borderId="4" xfId="0" applyFont="1" applyBorder="1" applyAlignment="1">
      <alignment horizontal="left" vertical="center" wrapText="1" indent="8"/>
    </xf>
    <xf numFmtId="0" fontId="21" fillId="2" borderId="0" xfId="0" applyFont="1" applyFill="1" applyBorder="1" applyAlignment="1">
      <alignment horizontal="left" vertical="center" wrapText="1" indent="5"/>
    </xf>
    <xf numFmtId="0" fontId="21" fillId="2" borderId="0" xfId="0" applyFont="1" applyFill="1" applyBorder="1" applyAlignment="1">
      <alignment horizontal="left" vertical="center" wrapText="1" indent="6"/>
    </xf>
    <xf numFmtId="0" fontId="21" fillId="2" borderId="0" xfId="0" applyFont="1" applyFill="1" applyBorder="1" applyAlignment="1">
      <alignment horizontal="left" vertical="center" wrapText="1" indent="7"/>
    </xf>
    <xf numFmtId="0" fontId="21" fillId="2" borderId="0" xfId="0" applyFont="1" applyFill="1" applyBorder="1" applyAlignment="1">
      <alignment horizontal="left" vertical="top" indent="8"/>
    </xf>
    <xf numFmtId="0" fontId="21" fillId="2" borderId="0" xfId="0" applyFont="1" applyFill="1" applyBorder="1" applyAlignment="1">
      <alignment horizontal="left" vertical="top" wrapText="1" indent="8"/>
    </xf>
    <xf numFmtId="0" fontId="3" fillId="2" borderId="0" xfId="0" applyFont="1" applyFill="1" applyBorder="1" applyAlignment="1">
      <alignment horizontal="left" vertical="center" wrapText="1" indent="6"/>
    </xf>
    <xf numFmtId="0" fontId="3" fillId="2" borderId="0" xfId="0" applyFont="1" applyFill="1" applyBorder="1" applyAlignment="1">
      <alignment horizontal="left" vertical="center" wrapText="1" indent="8"/>
    </xf>
    <xf numFmtId="0" fontId="15" fillId="0" borderId="0" xfId="0" applyFont="1" applyBorder="1" applyAlignment="1">
      <alignment horizontal="left" vertical="center" wrapText="1" indent="8"/>
    </xf>
    <xf numFmtId="0" fontId="8" fillId="2" borderId="1" xfId="0" applyFont="1" applyFill="1" applyBorder="1" applyAlignment="1">
      <alignment horizontal="left" vertical="center" wrapText="1" indent="8"/>
    </xf>
    <xf numFmtId="0" fontId="8" fillId="0" borderId="2" xfId="0" applyFont="1" applyBorder="1" applyAlignment="1">
      <alignment horizontal="left" vertical="center" wrapText="1" indent="8"/>
    </xf>
    <xf numFmtId="0" fontId="8" fillId="0" borderId="4" xfId="0" applyFont="1" applyBorder="1" applyAlignment="1">
      <alignment horizontal="left" vertical="center" wrapText="1" indent="8"/>
    </xf>
    <xf numFmtId="0" fontId="3" fillId="2" borderId="1" xfId="0" applyFont="1" applyFill="1" applyBorder="1" applyAlignment="1">
      <alignment horizontal="left" vertical="top" indent="8"/>
    </xf>
    <xf numFmtId="0" fontId="15" fillId="0" borderId="2" xfId="0" applyFont="1" applyBorder="1" applyAlignment="1">
      <alignment horizontal="left" vertical="top" indent="8"/>
    </xf>
    <xf numFmtId="0" fontId="15" fillId="0" borderId="4" xfId="0" applyFont="1" applyBorder="1" applyAlignment="1">
      <alignment horizontal="left" vertical="top" indent="8"/>
    </xf>
    <xf numFmtId="0" fontId="3" fillId="2" borderId="1" xfId="0" applyFont="1" applyFill="1" applyBorder="1" applyAlignment="1">
      <alignment horizontal="left" vertical="top" wrapText="1" indent="8"/>
    </xf>
    <xf numFmtId="0" fontId="15" fillId="0" borderId="2" xfId="0" applyFont="1" applyBorder="1" applyAlignment="1">
      <alignment horizontal="left" vertical="top" wrapText="1" indent="8"/>
    </xf>
    <xf numFmtId="0" fontId="15" fillId="0" borderId="4" xfId="0" applyFont="1" applyBorder="1" applyAlignment="1">
      <alignment horizontal="left" vertical="top" wrapText="1" indent="8"/>
    </xf>
    <xf numFmtId="0" fontId="14" fillId="0" borderId="4" xfId="0" applyFont="1" applyBorder="1" applyAlignment="1">
      <alignment horizontal="left" vertical="center" wrapText="1" indent="4"/>
    </xf>
    <xf numFmtId="0" fontId="3" fillId="2" borderId="2" xfId="0" applyFont="1" applyFill="1" applyBorder="1" applyAlignment="1">
      <alignment horizontal="left" vertical="center" wrapText="1" indent="8"/>
    </xf>
    <xf numFmtId="0" fontId="3" fillId="2" borderId="4" xfId="0" applyFont="1" applyFill="1" applyBorder="1" applyAlignment="1">
      <alignment horizontal="left" vertical="center" wrapText="1" indent="8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 indent="8"/>
    </xf>
    <xf numFmtId="0" fontId="3" fillId="2" borderId="4" xfId="0" applyFont="1" applyFill="1" applyBorder="1" applyAlignment="1">
      <alignment horizontal="left" vertical="top" wrapText="1" indent="8"/>
    </xf>
    <xf numFmtId="0" fontId="8" fillId="0" borderId="1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left" vertical="center" wrapText="1" indent="5"/>
    </xf>
    <xf numFmtId="0" fontId="8" fillId="0" borderId="4" xfId="0" applyFont="1" applyBorder="1" applyAlignment="1">
      <alignment horizontal="left" vertical="center" wrapText="1" indent="5"/>
    </xf>
    <xf numFmtId="0" fontId="8" fillId="2" borderId="1" xfId="0" applyFont="1" applyFill="1" applyBorder="1" applyAlignment="1">
      <alignment horizontal="left" vertical="top" indent="8"/>
    </xf>
    <xf numFmtId="0" fontId="8" fillId="2" borderId="2" xfId="0" applyFont="1" applyFill="1" applyBorder="1" applyAlignment="1">
      <alignment horizontal="left" vertical="top" indent="8"/>
    </xf>
    <xf numFmtId="0" fontId="8" fillId="2" borderId="4" xfId="0" applyFont="1" applyFill="1" applyBorder="1" applyAlignment="1">
      <alignment horizontal="left" vertical="top" indent="8"/>
    </xf>
    <xf numFmtId="0" fontId="8" fillId="2" borderId="1" xfId="0" applyFont="1" applyFill="1" applyBorder="1" applyAlignment="1">
      <alignment horizontal="left" vertical="top" wrapText="1" indent="8"/>
    </xf>
    <xf numFmtId="0" fontId="8" fillId="2" borderId="2" xfId="0" applyFont="1" applyFill="1" applyBorder="1" applyAlignment="1">
      <alignment horizontal="left" vertical="top" wrapText="1" indent="8"/>
    </xf>
    <xf numFmtId="0" fontId="8" fillId="2" borderId="4" xfId="0" applyFont="1" applyFill="1" applyBorder="1" applyAlignment="1">
      <alignment horizontal="left" vertical="top" wrapText="1" indent="8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workbookViewId="0">
      <selection sqref="A1:H1"/>
    </sheetView>
  </sheetViews>
  <sheetFormatPr defaultRowHeight="15" x14ac:dyDescent="0.25"/>
  <cols>
    <col min="5" max="8" width="25.28515625" customWidth="1"/>
    <col min="259" max="264" width="25.28515625" customWidth="1"/>
    <col min="515" max="520" width="25.28515625" customWidth="1"/>
    <col min="771" max="776" width="25.28515625" customWidth="1"/>
    <col min="1027" max="1032" width="25.28515625" customWidth="1"/>
    <col min="1283" max="1288" width="25.28515625" customWidth="1"/>
    <col min="1539" max="1544" width="25.28515625" customWidth="1"/>
    <col min="1795" max="1800" width="25.28515625" customWidth="1"/>
    <col min="2051" max="2056" width="25.28515625" customWidth="1"/>
    <col min="2307" max="2312" width="25.28515625" customWidth="1"/>
    <col min="2563" max="2568" width="25.28515625" customWidth="1"/>
    <col min="2819" max="2824" width="25.28515625" customWidth="1"/>
    <col min="3075" max="3080" width="25.28515625" customWidth="1"/>
    <col min="3331" max="3336" width="25.28515625" customWidth="1"/>
    <col min="3587" max="3592" width="25.28515625" customWidth="1"/>
    <col min="3843" max="3848" width="25.28515625" customWidth="1"/>
    <col min="4099" max="4104" width="25.28515625" customWidth="1"/>
    <col min="4355" max="4360" width="25.28515625" customWidth="1"/>
    <col min="4611" max="4616" width="25.28515625" customWidth="1"/>
    <col min="4867" max="4872" width="25.28515625" customWidth="1"/>
    <col min="5123" max="5128" width="25.28515625" customWidth="1"/>
    <col min="5379" max="5384" width="25.28515625" customWidth="1"/>
    <col min="5635" max="5640" width="25.28515625" customWidth="1"/>
    <col min="5891" max="5896" width="25.28515625" customWidth="1"/>
    <col min="6147" max="6152" width="25.28515625" customWidth="1"/>
    <col min="6403" max="6408" width="25.28515625" customWidth="1"/>
    <col min="6659" max="6664" width="25.28515625" customWidth="1"/>
    <col min="6915" max="6920" width="25.28515625" customWidth="1"/>
    <col min="7171" max="7176" width="25.28515625" customWidth="1"/>
    <col min="7427" max="7432" width="25.28515625" customWidth="1"/>
    <col min="7683" max="7688" width="25.28515625" customWidth="1"/>
    <col min="7939" max="7944" width="25.28515625" customWidth="1"/>
    <col min="8195" max="8200" width="25.28515625" customWidth="1"/>
    <col min="8451" max="8456" width="25.28515625" customWidth="1"/>
    <col min="8707" max="8712" width="25.28515625" customWidth="1"/>
    <col min="8963" max="8968" width="25.28515625" customWidth="1"/>
    <col min="9219" max="9224" width="25.28515625" customWidth="1"/>
    <col min="9475" max="9480" width="25.28515625" customWidth="1"/>
    <col min="9731" max="9736" width="25.28515625" customWidth="1"/>
    <col min="9987" max="9992" width="25.28515625" customWidth="1"/>
    <col min="10243" max="10248" width="25.28515625" customWidth="1"/>
    <col min="10499" max="10504" width="25.28515625" customWidth="1"/>
    <col min="10755" max="10760" width="25.28515625" customWidth="1"/>
    <col min="11011" max="11016" width="25.28515625" customWidth="1"/>
    <col min="11267" max="11272" width="25.28515625" customWidth="1"/>
    <col min="11523" max="11528" width="25.28515625" customWidth="1"/>
    <col min="11779" max="11784" width="25.28515625" customWidth="1"/>
    <col min="12035" max="12040" width="25.28515625" customWidth="1"/>
    <col min="12291" max="12296" width="25.28515625" customWidth="1"/>
    <col min="12547" max="12552" width="25.28515625" customWidth="1"/>
    <col min="12803" max="12808" width="25.28515625" customWidth="1"/>
    <col min="13059" max="13064" width="25.28515625" customWidth="1"/>
    <col min="13315" max="13320" width="25.28515625" customWidth="1"/>
    <col min="13571" max="13576" width="25.28515625" customWidth="1"/>
    <col min="13827" max="13832" width="25.28515625" customWidth="1"/>
    <col min="14083" max="14088" width="25.28515625" customWidth="1"/>
    <col min="14339" max="14344" width="25.28515625" customWidth="1"/>
    <col min="14595" max="14600" width="25.28515625" customWidth="1"/>
    <col min="14851" max="14856" width="25.28515625" customWidth="1"/>
    <col min="15107" max="15112" width="25.28515625" customWidth="1"/>
    <col min="15363" max="15368" width="25.28515625" customWidth="1"/>
    <col min="15619" max="15624" width="25.28515625" customWidth="1"/>
    <col min="15875" max="15880" width="25.28515625" customWidth="1"/>
    <col min="16131" max="16136" width="25.28515625" customWidth="1"/>
  </cols>
  <sheetData>
    <row r="1" spans="1:8" ht="42" customHeight="1" x14ac:dyDescent="0.25">
      <c r="A1" s="127" t="s">
        <v>201</v>
      </c>
      <c r="B1" s="127"/>
      <c r="C1" s="127"/>
      <c r="D1" s="127"/>
      <c r="E1" s="127"/>
      <c r="F1" s="127"/>
      <c r="G1" s="127"/>
      <c r="H1" s="127"/>
    </row>
    <row r="2" spans="1:8" ht="1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27" t="s">
        <v>19</v>
      </c>
      <c r="B3" s="127"/>
      <c r="C3" s="127"/>
      <c r="D3" s="127"/>
      <c r="E3" s="127"/>
      <c r="F3" s="127"/>
      <c r="G3" s="135"/>
      <c r="H3" s="135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27" t="s">
        <v>25</v>
      </c>
      <c r="B5" s="128"/>
      <c r="C5" s="128"/>
      <c r="D5" s="128"/>
      <c r="E5" s="128"/>
      <c r="F5" s="128"/>
      <c r="G5" s="128"/>
      <c r="H5" s="128"/>
    </row>
    <row r="6" spans="1:8" ht="18" x14ac:dyDescent="0.25">
      <c r="A6" s="47"/>
      <c r="B6" s="48"/>
      <c r="C6" s="48"/>
      <c r="D6" s="48"/>
      <c r="E6" s="49"/>
      <c r="F6" s="38"/>
      <c r="G6" s="38"/>
      <c r="H6" s="45"/>
    </row>
    <row r="7" spans="1:8" x14ac:dyDescent="0.25">
      <c r="A7" s="39"/>
      <c r="B7" s="40"/>
      <c r="C7" s="40"/>
      <c r="D7" s="41"/>
      <c r="E7" s="50"/>
      <c r="F7" s="51" t="s">
        <v>157</v>
      </c>
      <c r="G7" s="51" t="s">
        <v>181</v>
      </c>
      <c r="H7" s="51" t="s">
        <v>182</v>
      </c>
    </row>
    <row r="8" spans="1:8" x14ac:dyDescent="0.25">
      <c r="A8" s="132" t="s">
        <v>0</v>
      </c>
      <c r="B8" s="126"/>
      <c r="C8" s="126"/>
      <c r="D8" s="126"/>
      <c r="E8" s="138"/>
      <c r="F8" s="42">
        <f>F9+F10</f>
        <v>1235806</v>
      </c>
      <c r="G8" s="42">
        <f>H8-F8</f>
        <v>-266534</v>
      </c>
      <c r="H8" s="42">
        <f>H9+H10</f>
        <v>969272</v>
      </c>
    </row>
    <row r="9" spans="1:8" x14ac:dyDescent="0.25">
      <c r="A9" s="139" t="s">
        <v>144</v>
      </c>
      <c r="B9" s="140"/>
      <c r="C9" s="140"/>
      <c r="D9" s="140"/>
      <c r="E9" s="137"/>
      <c r="F9" s="43">
        <v>1235806</v>
      </c>
      <c r="G9" s="42">
        <f t="shared" ref="G9:G14" si="0">H9-F9</f>
        <v>-266534</v>
      </c>
      <c r="H9" s="43">
        <v>969272</v>
      </c>
    </row>
    <row r="10" spans="1:8" x14ac:dyDescent="0.25">
      <c r="A10" s="136" t="s">
        <v>145</v>
      </c>
      <c r="B10" s="137"/>
      <c r="C10" s="137"/>
      <c r="D10" s="137"/>
      <c r="E10" s="137"/>
      <c r="F10" s="43">
        <v>0</v>
      </c>
      <c r="G10" s="42">
        <f t="shared" si="0"/>
        <v>0</v>
      </c>
      <c r="H10" s="43">
        <v>0</v>
      </c>
    </row>
    <row r="11" spans="1:8" x14ac:dyDescent="0.25">
      <c r="A11" s="46" t="s">
        <v>1</v>
      </c>
      <c r="B11" s="52"/>
      <c r="C11" s="52"/>
      <c r="D11" s="52"/>
      <c r="E11" s="52"/>
      <c r="F11" s="42">
        <f>F12+F13</f>
        <v>1225843</v>
      </c>
      <c r="G11" s="42">
        <f t="shared" si="0"/>
        <v>-253016</v>
      </c>
      <c r="H11" s="42">
        <f t="shared" ref="H11" si="1">H12+H13</f>
        <v>972827</v>
      </c>
    </row>
    <row r="12" spans="1:8" x14ac:dyDescent="0.25">
      <c r="A12" s="141" t="s">
        <v>146</v>
      </c>
      <c r="B12" s="140"/>
      <c r="C12" s="140"/>
      <c r="D12" s="140"/>
      <c r="E12" s="140"/>
      <c r="F12" s="43">
        <v>862629</v>
      </c>
      <c r="G12" s="42">
        <f t="shared" si="0"/>
        <v>-23039</v>
      </c>
      <c r="H12" s="53">
        <v>839590</v>
      </c>
    </row>
    <row r="13" spans="1:8" x14ac:dyDescent="0.25">
      <c r="A13" s="136" t="s">
        <v>147</v>
      </c>
      <c r="B13" s="137"/>
      <c r="C13" s="137"/>
      <c r="D13" s="137"/>
      <c r="E13" s="137"/>
      <c r="F13" s="43">
        <v>363214</v>
      </c>
      <c r="G13" s="42">
        <f t="shared" si="0"/>
        <v>-229977</v>
      </c>
      <c r="H13" s="53">
        <v>133237</v>
      </c>
    </row>
    <row r="14" spans="1:8" x14ac:dyDescent="0.25">
      <c r="A14" s="125" t="s">
        <v>158</v>
      </c>
      <c r="B14" s="126"/>
      <c r="C14" s="126"/>
      <c r="D14" s="126"/>
      <c r="E14" s="126"/>
      <c r="F14" s="42">
        <f>F8-F11</f>
        <v>9963</v>
      </c>
      <c r="G14" s="42">
        <f t="shared" si="0"/>
        <v>-13518</v>
      </c>
      <c r="H14" s="42">
        <f t="shared" ref="H14" si="2">H8-H11</f>
        <v>-3555</v>
      </c>
    </row>
    <row r="15" spans="1:8" ht="18" x14ac:dyDescent="0.25">
      <c r="A15" s="1"/>
      <c r="B15" s="54"/>
      <c r="C15" s="54"/>
      <c r="D15" s="54"/>
      <c r="E15" s="54"/>
      <c r="F15" s="55"/>
      <c r="G15" s="55"/>
      <c r="H15" s="55"/>
    </row>
    <row r="16" spans="1:8" ht="18" customHeight="1" x14ac:dyDescent="0.25">
      <c r="A16" s="127" t="s">
        <v>26</v>
      </c>
      <c r="B16" s="128"/>
      <c r="C16" s="128"/>
      <c r="D16" s="128"/>
      <c r="E16" s="128"/>
      <c r="F16" s="128"/>
      <c r="G16" s="128"/>
      <c r="H16" s="128"/>
    </row>
    <row r="17" spans="1:8" ht="18" x14ac:dyDescent="0.25">
      <c r="A17" s="1"/>
      <c r="B17" s="54"/>
      <c r="C17" s="54"/>
      <c r="D17" s="54"/>
      <c r="E17" s="54"/>
      <c r="F17" s="55"/>
      <c r="G17" s="55"/>
      <c r="H17" s="55"/>
    </row>
    <row r="18" spans="1:8" x14ac:dyDescent="0.25">
      <c r="A18" s="39"/>
      <c r="B18" s="40"/>
      <c r="C18" s="40"/>
      <c r="D18" s="41"/>
      <c r="E18" s="50"/>
      <c r="F18" s="51" t="s">
        <v>157</v>
      </c>
      <c r="G18" s="51" t="s">
        <v>181</v>
      </c>
      <c r="H18" s="51" t="s">
        <v>182</v>
      </c>
    </row>
    <row r="19" spans="1:8" ht="15.75" customHeight="1" x14ac:dyDescent="0.25">
      <c r="A19" s="136" t="s">
        <v>148</v>
      </c>
      <c r="B19" s="137"/>
      <c r="C19" s="137"/>
      <c r="D19" s="137"/>
      <c r="E19" s="137"/>
      <c r="F19" s="43">
        <v>0</v>
      </c>
      <c r="G19" s="43">
        <f>H19-F19</f>
        <v>0</v>
      </c>
      <c r="H19" s="53">
        <v>0</v>
      </c>
    </row>
    <row r="20" spans="1:8" x14ac:dyDescent="0.25">
      <c r="A20" s="136" t="s">
        <v>149</v>
      </c>
      <c r="B20" s="137"/>
      <c r="C20" s="137"/>
      <c r="D20" s="137"/>
      <c r="E20" s="137"/>
      <c r="F20" s="43">
        <v>0</v>
      </c>
      <c r="G20" s="43">
        <f t="shared" ref="G20:G22" si="3">H20-F20</f>
        <v>0</v>
      </c>
      <c r="H20" s="53">
        <v>0</v>
      </c>
    </row>
    <row r="21" spans="1:8" x14ac:dyDescent="0.25">
      <c r="A21" s="125" t="s">
        <v>2</v>
      </c>
      <c r="B21" s="126"/>
      <c r="C21" s="126"/>
      <c r="D21" s="126"/>
      <c r="E21" s="126"/>
      <c r="F21" s="42">
        <f>F19-F20</f>
        <v>0</v>
      </c>
      <c r="G21" s="43">
        <f t="shared" si="3"/>
        <v>0</v>
      </c>
      <c r="H21" s="42">
        <f>H19-H20</f>
        <v>0</v>
      </c>
    </row>
    <row r="22" spans="1:8" x14ac:dyDescent="0.25">
      <c r="A22" s="125" t="s">
        <v>159</v>
      </c>
      <c r="B22" s="126"/>
      <c r="C22" s="126"/>
      <c r="D22" s="126"/>
      <c r="E22" s="126"/>
      <c r="F22" s="42">
        <f>F14+F21</f>
        <v>9963</v>
      </c>
      <c r="G22" s="43">
        <f t="shared" si="3"/>
        <v>-13518</v>
      </c>
      <c r="H22" s="42">
        <f>H14+H21</f>
        <v>-3555</v>
      </c>
    </row>
    <row r="23" spans="1:8" ht="15" customHeight="1" x14ac:dyDescent="0.25">
      <c r="A23" s="56"/>
      <c r="B23" s="54"/>
      <c r="C23" s="54"/>
      <c r="D23" s="54"/>
      <c r="E23" s="54"/>
      <c r="F23" s="55"/>
      <c r="G23" s="55"/>
      <c r="H23" s="55"/>
    </row>
    <row r="24" spans="1:8" ht="15" customHeight="1" x14ac:dyDescent="0.25">
      <c r="A24" s="127" t="s">
        <v>150</v>
      </c>
      <c r="B24" s="128"/>
      <c r="C24" s="128"/>
      <c r="D24" s="128"/>
      <c r="E24" s="128"/>
      <c r="F24" s="128"/>
      <c r="G24" s="128"/>
      <c r="H24" s="128"/>
    </row>
    <row r="25" spans="1:8" ht="11.25" customHeight="1" x14ac:dyDescent="0.25">
      <c r="A25" s="75"/>
      <c r="B25" s="76"/>
      <c r="C25" s="76"/>
      <c r="D25" s="76"/>
      <c r="E25" s="76"/>
      <c r="F25" s="76"/>
      <c r="G25" s="76"/>
      <c r="H25" s="76"/>
    </row>
    <row r="26" spans="1:8" x14ac:dyDescent="0.25">
      <c r="A26" s="39"/>
      <c r="B26" s="40"/>
      <c r="C26" s="40"/>
      <c r="D26" s="41"/>
      <c r="E26" s="50"/>
      <c r="F26" s="51" t="s">
        <v>157</v>
      </c>
      <c r="G26" s="51" t="s">
        <v>181</v>
      </c>
      <c r="H26" s="51" t="s">
        <v>182</v>
      </c>
    </row>
    <row r="27" spans="1:8" ht="30" customHeight="1" x14ac:dyDescent="0.25">
      <c r="A27" s="122" t="s">
        <v>160</v>
      </c>
      <c r="B27" s="130"/>
      <c r="C27" s="130"/>
      <c r="D27" s="130"/>
      <c r="E27" s="131"/>
      <c r="F27" s="77">
        <v>9963</v>
      </c>
      <c r="G27" s="77">
        <f>H27-F27</f>
        <v>-6408</v>
      </c>
      <c r="H27" s="78">
        <v>3555</v>
      </c>
    </row>
    <row r="28" spans="1:8" ht="15" customHeight="1" x14ac:dyDescent="0.25">
      <c r="A28" s="125" t="s">
        <v>152</v>
      </c>
      <c r="B28" s="126"/>
      <c r="C28" s="126"/>
      <c r="D28" s="126"/>
      <c r="E28" s="126"/>
      <c r="F28" s="79">
        <v>0</v>
      </c>
      <c r="G28" s="79">
        <v>0</v>
      </c>
      <c r="H28" s="79">
        <v>0</v>
      </c>
    </row>
    <row r="29" spans="1:8" ht="44.25" customHeight="1" x14ac:dyDescent="0.25">
      <c r="A29" s="132" t="s">
        <v>153</v>
      </c>
      <c r="B29" s="133"/>
      <c r="C29" s="133"/>
      <c r="D29" s="133"/>
      <c r="E29" s="134"/>
      <c r="F29" s="79">
        <v>0</v>
      </c>
      <c r="G29" s="79">
        <v>0</v>
      </c>
      <c r="H29" s="80">
        <v>0</v>
      </c>
    </row>
    <row r="30" spans="1:8" ht="15" customHeight="1" x14ac:dyDescent="0.25">
      <c r="A30" s="81"/>
      <c r="B30" s="82"/>
      <c r="C30" s="82"/>
      <c r="D30" s="82"/>
      <c r="E30" s="82"/>
      <c r="F30" s="82"/>
      <c r="G30" s="82"/>
      <c r="H30" s="82"/>
    </row>
    <row r="31" spans="1:8" ht="15.75" x14ac:dyDescent="0.25">
      <c r="A31" s="129" t="s">
        <v>154</v>
      </c>
      <c r="B31" s="129"/>
      <c r="C31" s="129"/>
      <c r="D31" s="129"/>
      <c r="E31" s="129"/>
      <c r="F31" s="129"/>
      <c r="G31" s="129"/>
      <c r="H31" s="129"/>
    </row>
    <row r="32" spans="1:8" ht="18" x14ac:dyDescent="0.25">
      <c r="A32" s="83"/>
      <c r="B32" s="84"/>
      <c r="C32" s="84"/>
      <c r="D32" s="84"/>
      <c r="E32" s="84"/>
      <c r="F32" s="85"/>
      <c r="G32" s="85"/>
      <c r="H32" s="85"/>
    </row>
    <row r="33" spans="1:8" ht="25.5" x14ac:dyDescent="0.25">
      <c r="A33" s="86"/>
      <c r="B33" s="87"/>
      <c r="C33" s="87"/>
      <c r="D33" s="88"/>
      <c r="E33" s="89"/>
      <c r="F33" s="90" t="s">
        <v>141</v>
      </c>
      <c r="G33" s="90" t="s">
        <v>142</v>
      </c>
      <c r="H33" s="90" t="s">
        <v>143</v>
      </c>
    </row>
    <row r="34" spans="1:8" x14ac:dyDescent="0.25">
      <c r="A34" s="122" t="s">
        <v>151</v>
      </c>
      <c r="B34" s="130"/>
      <c r="C34" s="130"/>
      <c r="D34" s="130"/>
      <c r="E34" s="131"/>
      <c r="F34" s="77">
        <f>F28</f>
        <v>0</v>
      </c>
      <c r="G34" s="77">
        <v>0</v>
      </c>
      <c r="H34" s="78">
        <f>G37</f>
        <v>0</v>
      </c>
    </row>
    <row r="35" spans="1:8" ht="29.25" customHeight="1" x14ac:dyDescent="0.25">
      <c r="A35" s="122" t="s">
        <v>155</v>
      </c>
      <c r="B35" s="130"/>
      <c r="C35" s="130"/>
      <c r="D35" s="130"/>
      <c r="E35" s="131"/>
      <c r="F35" s="77">
        <v>0</v>
      </c>
      <c r="G35" s="77">
        <v>0</v>
      </c>
      <c r="H35" s="78">
        <v>0</v>
      </c>
    </row>
    <row r="36" spans="1:8" x14ac:dyDescent="0.25">
      <c r="A36" s="122" t="s">
        <v>156</v>
      </c>
      <c r="B36" s="123"/>
      <c r="C36" s="123"/>
      <c r="D36" s="123"/>
      <c r="E36" s="124"/>
      <c r="F36" s="77">
        <v>0</v>
      </c>
      <c r="G36" s="77">
        <v>0</v>
      </c>
      <c r="H36" s="78">
        <v>0</v>
      </c>
    </row>
    <row r="37" spans="1:8" ht="15" customHeight="1" x14ac:dyDescent="0.25">
      <c r="A37" s="125" t="s">
        <v>152</v>
      </c>
      <c r="B37" s="126"/>
      <c r="C37" s="126"/>
      <c r="D37" s="126"/>
      <c r="E37" s="126"/>
      <c r="F37" s="44">
        <v>0</v>
      </c>
      <c r="G37" s="44">
        <f>G34-G35+G36</f>
        <v>0</v>
      </c>
      <c r="H37" s="91">
        <f>H34-H35+H36</f>
        <v>0</v>
      </c>
    </row>
    <row r="38" spans="1:8" ht="18" customHeight="1" x14ac:dyDescent="0.25"/>
  </sheetData>
  <mergeCells count="23">
    <mergeCell ref="A19:E19"/>
    <mergeCell ref="A20:E20"/>
    <mergeCell ref="A21:E21"/>
    <mergeCell ref="A27:E27"/>
    <mergeCell ref="A5:H5"/>
    <mergeCell ref="A16:H16"/>
    <mergeCell ref="A12:E12"/>
    <mergeCell ref="A13:E13"/>
    <mergeCell ref="A14:E14"/>
    <mergeCell ref="A1:H1"/>
    <mergeCell ref="A3:H3"/>
    <mergeCell ref="A10:E10"/>
    <mergeCell ref="A8:E8"/>
    <mergeCell ref="A9:E9"/>
    <mergeCell ref="A36:E36"/>
    <mergeCell ref="A37:E37"/>
    <mergeCell ref="A22:E22"/>
    <mergeCell ref="A24:H24"/>
    <mergeCell ref="A31:H31"/>
    <mergeCell ref="A34:E34"/>
    <mergeCell ref="A35:E35"/>
    <mergeCell ref="A28:E28"/>
    <mergeCell ref="A29:E29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3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7109375" customWidth="1"/>
    <col min="4" max="4" width="32.140625" customWidth="1"/>
    <col min="5" max="7" width="25.28515625" customWidth="1"/>
  </cols>
  <sheetData>
    <row r="1" spans="1:8" ht="59.25" customHeight="1" x14ac:dyDescent="0.25">
      <c r="A1" s="127" t="s">
        <v>201</v>
      </c>
      <c r="B1" s="127"/>
      <c r="C1" s="127"/>
      <c r="D1" s="127"/>
      <c r="E1" s="127"/>
      <c r="F1" s="127"/>
      <c r="G1" s="127"/>
    </row>
    <row r="2" spans="1:8" ht="15.75" x14ac:dyDescent="0.25">
      <c r="A2" s="127" t="s">
        <v>19</v>
      </c>
      <c r="B2" s="127"/>
      <c r="C2" s="127"/>
      <c r="D2" s="127"/>
      <c r="E2" s="127"/>
      <c r="F2" s="135"/>
      <c r="G2" s="135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ht="18" customHeight="1" x14ac:dyDescent="0.25">
      <c r="A4" s="127" t="s">
        <v>4</v>
      </c>
      <c r="B4" s="128"/>
      <c r="C4" s="128"/>
      <c r="D4" s="128"/>
      <c r="E4" s="128"/>
      <c r="F4" s="128"/>
      <c r="G4" s="128"/>
    </row>
    <row r="5" spans="1:8" ht="18" x14ac:dyDescent="0.25">
      <c r="A5" s="1"/>
      <c r="B5" s="1"/>
      <c r="C5" s="1"/>
      <c r="D5" s="1"/>
      <c r="E5" s="1"/>
      <c r="F5" s="2"/>
      <c r="G5" s="2"/>
    </row>
    <row r="6" spans="1:8" ht="15.75" x14ac:dyDescent="0.25">
      <c r="A6" s="127" t="s">
        <v>34</v>
      </c>
      <c r="B6" s="145"/>
      <c r="C6" s="145"/>
      <c r="D6" s="145"/>
      <c r="E6" s="145"/>
      <c r="F6" s="145"/>
      <c r="G6" s="145"/>
    </row>
    <row r="7" spans="1:8" ht="18" x14ac:dyDescent="0.25">
      <c r="A7" s="1"/>
      <c r="B7" s="1"/>
      <c r="C7" s="1"/>
      <c r="D7" s="1"/>
      <c r="E7" s="1"/>
      <c r="F7" s="2"/>
    </row>
    <row r="8" spans="1:8" x14ac:dyDescent="0.25">
      <c r="A8" s="13" t="s">
        <v>5</v>
      </c>
      <c r="B8" s="12" t="s">
        <v>6</v>
      </c>
      <c r="C8" s="12" t="s">
        <v>7</v>
      </c>
      <c r="D8" s="12" t="s">
        <v>3</v>
      </c>
      <c r="E8" s="13" t="s">
        <v>157</v>
      </c>
      <c r="F8" s="13" t="s">
        <v>181</v>
      </c>
      <c r="G8" s="13" t="s">
        <v>182</v>
      </c>
    </row>
    <row r="9" spans="1:8" ht="15.75" customHeight="1" x14ac:dyDescent="0.25">
      <c r="A9" s="6">
        <v>6</v>
      </c>
      <c r="B9" s="6"/>
      <c r="C9" s="6"/>
      <c r="D9" s="6" t="s">
        <v>8</v>
      </c>
      <c r="E9" s="4">
        <f>E10+E20+E23+E27</f>
        <v>1216306</v>
      </c>
      <c r="F9" s="4">
        <f>G9-E9</f>
        <v>-247034</v>
      </c>
      <c r="G9" s="4">
        <f>G10+G20+G23+G27</f>
        <v>969272</v>
      </c>
      <c r="H9" s="72"/>
    </row>
    <row r="10" spans="1:8" ht="25.5" x14ac:dyDescent="0.25">
      <c r="A10" s="6"/>
      <c r="B10" s="10">
        <v>63</v>
      </c>
      <c r="C10" s="10"/>
      <c r="D10" s="10" t="s">
        <v>27</v>
      </c>
      <c r="E10" s="4">
        <f>E11+E14+E16</f>
        <v>428862</v>
      </c>
      <c r="F10" s="4">
        <f t="shared" ref="F10:F30" si="0">G10-E10</f>
        <v>-242837</v>
      </c>
      <c r="G10" s="4">
        <f>G11+G14+G16+G18</f>
        <v>186025</v>
      </c>
    </row>
    <row r="11" spans="1:8" x14ac:dyDescent="0.25">
      <c r="A11" s="7"/>
      <c r="B11" s="7"/>
      <c r="C11" s="8">
        <v>51</v>
      </c>
      <c r="D11" s="8" t="s">
        <v>57</v>
      </c>
      <c r="E11" s="4">
        <f>SUM(E12:E13)</f>
        <v>405062</v>
      </c>
      <c r="F11" s="4">
        <f t="shared" si="0"/>
        <v>-246500</v>
      </c>
      <c r="G11" s="4">
        <f>G12+G13</f>
        <v>158562</v>
      </c>
    </row>
    <row r="12" spans="1:8" ht="38.25" x14ac:dyDescent="0.25">
      <c r="A12" s="7"/>
      <c r="B12" s="16">
        <v>63612</v>
      </c>
      <c r="C12" s="8"/>
      <c r="D12" s="11" t="s">
        <v>161</v>
      </c>
      <c r="E12" s="4">
        <v>68062</v>
      </c>
      <c r="F12" s="4">
        <f t="shared" si="0"/>
        <v>-9500</v>
      </c>
      <c r="G12" s="4">
        <v>58562</v>
      </c>
    </row>
    <row r="13" spans="1:8" ht="38.25" x14ac:dyDescent="0.25">
      <c r="A13" s="7"/>
      <c r="B13" s="16">
        <v>63622</v>
      </c>
      <c r="C13" s="8"/>
      <c r="D13" s="11" t="s">
        <v>162</v>
      </c>
      <c r="E13" s="4">
        <v>337000</v>
      </c>
      <c r="F13" s="4">
        <f t="shared" si="0"/>
        <v>-237000</v>
      </c>
      <c r="G13" s="4">
        <v>100000</v>
      </c>
    </row>
    <row r="14" spans="1:8" x14ac:dyDescent="0.25">
      <c r="A14" s="7"/>
      <c r="B14" s="16"/>
      <c r="C14" s="8">
        <v>52</v>
      </c>
      <c r="D14" s="8" t="s">
        <v>66</v>
      </c>
      <c r="E14" s="4">
        <f>E15</f>
        <v>3800</v>
      </c>
      <c r="F14" s="4">
        <f t="shared" si="0"/>
        <v>0</v>
      </c>
      <c r="G14" s="4">
        <f>G15</f>
        <v>3800</v>
      </c>
    </row>
    <row r="15" spans="1:8" ht="38.25" x14ac:dyDescent="0.25">
      <c r="A15" s="7"/>
      <c r="B15" s="16">
        <v>63613</v>
      </c>
      <c r="C15" s="8"/>
      <c r="D15" s="11" t="s">
        <v>163</v>
      </c>
      <c r="E15" s="4">
        <v>3800</v>
      </c>
      <c r="F15" s="4">
        <f t="shared" si="0"/>
        <v>0</v>
      </c>
      <c r="G15" s="4">
        <v>3800</v>
      </c>
    </row>
    <row r="16" spans="1:8" x14ac:dyDescent="0.25">
      <c r="A16" s="7"/>
      <c r="B16" s="16"/>
      <c r="C16" s="8">
        <v>53</v>
      </c>
      <c r="D16" s="8" t="s">
        <v>28</v>
      </c>
      <c r="E16" s="4">
        <f>E17</f>
        <v>20000</v>
      </c>
      <c r="F16" s="4">
        <f t="shared" si="0"/>
        <v>3269</v>
      </c>
      <c r="G16" s="4">
        <f>G17</f>
        <v>23269</v>
      </c>
    </row>
    <row r="17" spans="1:7" ht="38.25" x14ac:dyDescent="0.25">
      <c r="A17" s="7"/>
      <c r="B17" s="16">
        <v>63613</v>
      </c>
      <c r="C17" s="8"/>
      <c r="D17" s="11" t="s">
        <v>163</v>
      </c>
      <c r="E17" s="4">
        <v>20000</v>
      </c>
      <c r="F17" s="4">
        <f t="shared" si="0"/>
        <v>3269</v>
      </c>
      <c r="G17" s="4">
        <v>23269</v>
      </c>
    </row>
    <row r="18" spans="1:7" x14ac:dyDescent="0.25">
      <c r="A18" s="7"/>
      <c r="B18" s="16"/>
      <c r="C18" s="8">
        <v>56</v>
      </c>
      <c r="D18" s="8" t="s">
        <v>200</v>
      </c>
      <c r="E18" s="4">
        <f>E19</f>
        <v>0</v>
      </c>
      <c r="F18" s="4">
        <f t="shared" si="0"/>
        <v>394</v>
      </c>
      <c r="G18" s="4">
        <f>G19</f>
        <v>394</v>
      </c>
    </row>
    <row r="19" spans="1:7" ht="38.25" x14ac:dyDescent="0.25">
      <c r="A19" s="7"/>
      <c r="B19" s="16">
        <v>63811</v>
      </c>
      <c r="C19" s="8"/>
      <c r="D19" s="11" t="s">
        <v>206</v>
      </c>
      <c r="E19" s="4">
        <v>0</v>
      </c>
      <c r="F19" s="4">
        <f t="shared" si="0"/>
        <v>394</v>
      </c>
      <c r="G19" s="4">
        <v>394</v>
      </c>
    </row>
    <row r="20" spans="1:7" s="29" customFormat="1" ht="38.25" x14ac:dyDescent="0.25">
      <c r="A20" s="21"/>
      <c r="B20" s="21">
        <v>65</v>
      </c>
      <c r="C20" s="11"/>
      <c r="D20" s="11" t="s">
        <v>70</v>
      </c>
      <c r="E20" s="5">
        <v>6000</v>
      </c>
      <c r="F20" s="4">
        <f t="shared" si="0"/>
        <v>4553</v>
      </c>
      <c r="G20" s="5">
        <f>G21</f>
        <v>10553</v>
      </c>
    </row>
    <row r="21" spans="1:7" s="29" customFormat="1" x14ac:dyDescent="0.25">
      <c r="A21" s="21"/>
      <c r="B21" s="21"/>
      <c r="C21" s="11">
        <v>44</v>
      </c>
      <c r="D21" s="8" t="s">
        <v>29</v>
      </c>
      <c r="E21" s="5">
        <f>E22</f>
        <v>6000</v>
      </c>
      <c r="F21" s="4">
        <f t="shared" si="0"/>
        <v>4553</v>
      </c>
      <c r="G21" s="5">
        <v>10553</v>
      </c>
    </row>
    <row r="22" spans="1:7" ht="25.5" x14ac:dyDescent="0.25">
      <c r="A22" s="7"/>
      <c r="B22" s="16">
        <v>65264</v>
      </c>
      <c r="C22" s="8"/>
      <c r="D22" s="11" t="s">
        <v>164</v>
      </c>
      <c r="E22" s="4">
        <v>6000</v>
      </c>
      <c r="F22" s="4">
        <f t="shared" si="0"/>
        <v>11984</v>
      </c>
      <c r="G22" s="4">
        <f>G23</f>
        <v>17984</v>
      </c>
    </row>
    <row r="23" spans="1:7" ht="25.5" x14ac:dyDescent="0.25">
      <c r="A23" s="7"/>
      <c r="B23" s="7">
        <v>66</v>
      </c>
      <c r="C23" s="8"/>
      <c r="D23" s="10" t="s">
        <v>69</v>
      </c>
      <c r="E23" s="4">
        <f>E24</f>
        <v>16000</v>
      </c>
      <c r="F23" s="4">
        <f t="shared" si="0"/>
        <v>1984</v>
      </c>
      <c r="G23" s="4">
        <f>G24</f>
        <v>17984</v>
      </c>
    </row>
    <row r="24" spans="1:7" x14ac:dyDescent="0.25">
      <c r="A24" s="7"/>
      <c r="B24" s="16"/>
      <c r="C24" s="8">
        <v>31</v>
      </c>
      <c r="D24" s="10" t="s">
        <v>24</v>
      </c>
      <c r="E24" s="4">
        <f>SUM(E25:E26)</f>
        <v>16000</v>
      </c>
      <c r="F24" s="4">
        <f t="shared" si="0"/>
        <v>1984</v>
      </c>
      <c r="G24" s="4">
        <f>G25+G26</f>
        <v>17984</v>
      </c>
    </row>
    <row r="25" spans="1:7" x14ac:dyDescent="0.25">
      <c r="A25" s="7"/>
      <c r="B25" s="16">
        <v>66141</v>
      </c>
      <c r="C25" s="8"/>
      <c r="D25" s="10" t="s">
        <v>165</v>
      </c>
      <c r="E25" s="4">
        <v>3000</v>
      </c>
      <c r="F25" s="4">
        <f t="shared" si="0"/>
        <v>1984</v>
      </c>
      <c r="G25" s="4">
        <v>4984</v>
      </c>
    </row>
    <row r="26" spans="1:7" x14ac:dyDescent="0.25">
      <c r="A26" s="7"/>
      <c r="B26" s="16">
        <v>66151</v>
      </c>
      <c r="C26" s="8"/>
      <c r="D26" s="10" t="s">
        <v>166</v>
      </c>
      <c r="E26" s="4">
        <v>13000</v>
      </c>
      <c r="F26" s="4">
        <f t="shared" si="0"/>
        <v>0</v>
      </c>
      <c r="G26" s="4">
        <v>13000</v>
      </c>
    </row>
    <row r="27" spans="1:7" ht="25.5" x14ac:dyDescent="0.25">
      <c r="A27" s="7"/>
      <c r="B27" s="7">
        <v>67</v>
      </c>
      <c r="C27" s="8"/>
      <c r="D27" s="10" t="s">
        <v>168</v>
      </c>
      <c r="E27" s="4">
        <f>E28</f>
        <v>765444</v>
      </c>
      <c r="F27" s="4">
        <f t="shared" si="0"/>
        <v>-10734</v>
      </c>
      <c r="G27" s="4">
        <f>G28</f>
        <v>754710</v>
      </c>
    </row>
    <row r="28" spans="1:7" x14ac:dyDescent="0.25">
      <c r="A28" s="7"/>
      <c r="B28" s="16"/>
      <c r="C28" s="8">
        <v>11</v>
      </c>
      <c r="D28" s="10" t="s">
        <v>9</v>
      </c>
      <c r="E28" s="4">
        <f>SUM(E29:E30)</f>
        <v>765444</v>
      </c>
      <c r="F28" s="4">
        <f t="shared" si="0"/>
        <v>-10734</v>
      </c>
      <c r="G28" s="4">
        <f>G29+G30</f>
        <v>754710</v>
      </c>
    </row>
    <row r="29" spans="1:7" ht="25.5" x14ac:dyDescent="0.25">
      <c r="A29" s="7"/>
      <c r="B29" s="16">
        <v>67111</v>
      </c>
      <c r="C29" s="8"/>
      <c r="D29" s="10" t="s">
        <v>167</v>
      </c>
      <c r="E29" s="4">
        <v>739530</v>
      </c>
      <c r="F29" s="4">
        <f t="shared" si="0"/>
        <v>-17769</v>
      </c>
      <c r="G29" s="4">
        <v>721761</v>
      </c>
    </row>
    <row r="30" spans="1:7" ht="38.25" x14ac:dyDescent="0.25">
      <c r="A30" s="7"/>
      <c r="B30" s="16">
        <v>67121</v>
      </c>
      <c r="C30" s="8"/>
      <c r="D30" s="10" t="s">
        <v>169</v>
      </c>
      <c r="E30" s="4">
        <v>25914</v>
      </c>
      <c r="F30" s="4">
        <f t="shared" si="0"/>
        <v>7035</v>
      </c>
      <c r="G30" s="4">
        <v>32949</v>
      </c>
    </row>
    <row r="31" spans="1:7" x14ac:dyDescent="0.25">
      <c r="A31" s="67"/>
      <c r="B31" s="68"/>
      <c r="C31" s="69"/>
      <c r="D31" s="70"/>
      <c r="E31" s="71"/>
      <c r="F31" s="71"/>
      <c r="G31" s="66"/>
    </row>
    <row r="32" spans="1:7" x14ac:dyDescent="0.25">
      <c r="A32" s="142" t="s">
        <v>79</v>
      </c>
      <c r="B32" s="143"/>
      <c r="C32" s="143"/>
      <c r="D32" s="143"/>
      <c r="E32" s="143"/>
      <c r="F32" s="143"/>
      <c r="G32" s="144"/>
    </row>
    <row r="33" spans="1:10" x14ac:dyDescent="0.25">
      <c r="A33" s="7">
        <v>9</v>
      </c>
      <c r="B33" s="7"/>
      <c r="C33" s="8"/>
      <c r="D33" s="10" t="s">
        <v>84</v>
      </c>
      <c r="E33" s="3">
        <f t="shared" ref="E33:G33" si="1">E34</f>
        <v>9537</v>
      </c>
      <c r="F33" s="3">
        <f>G33-E33</f>
        <v>-5982</v>
      </c>
      <c r="G33" s="3">
        <f t="shared" si="1"/>
        <v>3555</v>
      </c>
    </row>
    <row r="34" spans="1:10" x14ac:dyDescent="0.25">
      <c r="A34" s="7"/>
      <c r="B34" s="7">
        <v>92</v>
      </c>
      <c r="C34" s="8"/>
      <c r="D34" s="10" t="s">
        <v>83</v>
      </c>
      <c r="E34" s="3">
        <f>SUM(E35:E36)</f>
        <v>9537</v>
      </c>
      <c r="F34" s="3">
        <f t="shared" ref="F34:F36" si="2">G34-E34</f>
        <v>-5982</v>
      </c>
      <c r="G34" s="3">
        <f>SUM(G35:G36)</f>
        <v>3555</v>
      </c>
    </row>
    <row r="35" spans="1:10" x14ac:dyDescent="0.25">
      <c r="A35" s="62"/>
      <c r="B35" s="63"/>
      <c r="C35" s="64">
        <v>94</v>
      </c>
      <c r="D35" s="65" t="s">
        <v>80</v>
      </c>
      <c r="E35" s="57">
        <v>4553</v>
      </c>
      <c r="F35" s="3">
        <f t="shared" si="2"/>
        <v>-4108</v>
      </c>
      <c r="G35" s="57">
        <v>445</v>
      </c>
    </row>
    <row r="36" spans="1:10" x14ac:dyDescent="0.25">
      <c r="A36" s="62"/>
      <c r="B36" s="63"/>
      <c r="C36" s="64">
        <v>97</v>
      </c>
      <c r="D36" s="65" t="s">
        <v>78</v>
      </c>
      <c r="E36" s="57">
        <v>4984</v>
      </c>
      <c r="F36" s="3">
        <f t="shared" si="2"/>
        <v>-1874</v>
      </c>
      <c r="G36" s="57">
        <v>3110</v>
      </c>
    </row>
    <row r="37" spans="1:10" ht="15.75" x14ac:dyDescent="0.25">
      <c r="A37" s="127"/>
      <c r="B37" s="145"/>
      <c r="C37" s="145"/>
      <c r="D37" s="145"/>
      <c r="E37" s="145"/>
      <c r="F37" s="145"/>
      <c r="G37" s="145"/>
    </row>
    <row r="38" spans="1:10" ht="18" x14ac:dyDescent="0.25">
      <c r="A38" s="1"/>
      <c r="B38" s="1"/>
      <c r="C38" s="1"/>
      <c r="D38" s="1"/>
      <c r="E38" s="1"/>
      <c r="F38" s="2"/>
      <c r="G38" s="2"/>
    </row>
    <row r="39" spans="1:10" x14ac:dyDescent="0.25">
      <c r="A39" s="13"/>
      <c r="B39" s="12" t="s">
        <v>6</v>
      </c>
      <c r="C39" s="12" t="s">
        <v>7</v>
      </c>
      <c r="D39" s="12" t="s">
        <v>10</v>
      </c>
      <c r="E39" s="13" t="s">
        <v>157</v>
      </c>
      <c r="F39" s="13" t="s">
        <v>181</v>
      </c>
      <c r="G39" s="13" t="s">
        <v>182</v>
      </c>
    </row>
    <row r="40" spans="1:10" ht="15.75" customHeight="1" x14ac:dyDescent="0.25">
      <c r="A40" s="6"/>
      <c r="B40" s="6"/>
      <c r="C40" s="6"/>
      <c r="D40" s="6" t="s">
        <v>11</v>
      </c>
      <c r="E40" s="4">
        <f>E41+E44+E54+E57+E60</f>
        <v>1226137</v>
      </c>
      <c r="F40" s="4">
        <f>G40-E40</f>
        <v>-253310</v>
      </c>
      <c r="G40" s="4">
        <f>G41+G44+G54+G57+G60</f>
        <v>972827</v>
      </c>
      <c r="H40" s="73"/>
    </row>
    <row r="41" spans="1:10" ht="15.75" customHeight="1" x14ac:dyDescent="0.25">
      <c r="A41" s="6"/>
      <c r="B41" s="10">
        <v>31</v>
      </c>
      <c r="C41" s="10"/>
      <c r="D41" s="10" t="s">
        <v>12</v>
      </c>
      <c r="E41" s="4">
        <v>595190</v>
      </c>
      <c r="F41" s="4">
        <f t="shared" ref="F41:F62" si="3">G41-E41</f>
        <v>-29625</v>
      </c>
      <c r="G41" s="4">
        <f>G42+G43</f>
        <v>565565</v>
      </c>
    </row>
    <row r="42" spans="1:10" x14ac:dyDescent="0.25">
      <c r="A42" s="7"/>
      <c r="B42" s="7"/>
      <c r="C42" s="8">
        <v>11</v>
      </c>
      <c r="D42" s="8" t="s">
        <v>9</v>
      </c>
      <c r="E42" s="4">
        <v>588190</v>
      </c>
      <c r="F42" s="4">
        <f t="shared" si="3"/>
        <v>-22625</v>
      </c>
      <c r="G42" s="4">
        <v>565565</v>
      </c>
    </row>
    <row r="43" spans="1:10" x14ac:dyDescent="0.25">
      <c r="A43" s="7"/>
      <c r="B43" s="7"/>
      <c r="C43" s="8">
        <v>51</v>
      </c>
      <c r="D43" s="8" t="s">
        <v>57</v>
      </c>
      <c r="E43" s="4">
        <v>7000</v>
      </c>
      <c r="F43" s="4">
        <f t="shared" si="3"/>
        <v>-7000</v>
      </c>
      <c r="G43" s="4">
        <v>0</v>
      </c>
      <c r="J43" s="106"/>
    </row>
    <row r="44" spans="1:10" x14ac:dyDescent="0.25">
      <c r="A44" s="7"/>
      <c r="B44" s="7">
        <v>32</v>
      </c>
      <c r="C44" s="8"/>
      <c r="D44" s="7" t="s">
        <v>22</v>
      </c>
      <c r="E44" s="4">
        <f>SUM(E45:E52)</f>
        <v>267179</v>
      </c>
      <c r="F44" s="4">
        <f t="shared" si="3"/>
        <v>6586</v>
      </c>
      <c r="G44" s="4">
        <f>SUM(G45:G53)</f>
        <v>273765</v>
      </c>
    </row>
    <row r="45" spans="1:10" x14ac:dyDescent="0.25">
      <c r="A45" s="7"/>
      <c r="B45" s="7"/>
      <c r="C45" s="8">
        <v>11</v>
      </c>
      <c r="D45" s="8" t="s">
        <v>9</v>
      </c>
      <c r="E45" s="4">
        <v>151080</v>
      </c>
      <c r="F45" s="4">
        <f t="shared" si="3"/>
        <v>4856</v>
      </c>
      <c r="G45" s="4">
        <v>155936</v>
      </c>
      <c r="J45" s="109"/>
    </row>
    <row r="46" spans="1:10" x14ac:dyDescent="0.25">
      <c r="A46" s="7"/>
      <c r="B46" s="16"/>
      <c r="C46" s="8">
        <v>31</v>
      </c>
      <c r="D46" s="11" t="s">
        <v>24</v>
      </c>
      <c r="E46" s="4">
        <v>16000</v>
      </c>
      <c r="F46" s="4">
        <f t="shared" si="3"/>
        <v>1984</v>
      </c>
      <c r="G46" s="4">
        <v>17984</v>
      </c>
    </row>
    <row r="47" spans="1:10" x14ac:dyDescent="0.25">
      <c r="A47" s="58"/>
      <c r="B47" s="59"/>
      <c r="C47" s="60">
        <v>93</v>
      </c>
      <c r="D47" s="60" t="s">
        <v>78</v>
      </c>
      <c r="E47" s="61">
        <v>4984</v>
      </c>
      <c r="F47" s="4">
        <f t="shared" si="3"/>
        <v>-1874</v>
      </c>
      <c r="G47" s="61">
        <v>3110</v>
      </c>
    </row>
    <row r="48" spans="1:10" x14ac:dyDescent="0.25">
      <c r="A48" s="7"/>
      <c r="B48" s="16"/>
      <c r="C48" s="8">
        <v>44</v>
      </c>
      <c r="D48" s="11" t="s">
        <v>29</v>
      </c>
      <c r="E48" s="4">
        <v>6000</v>
      </c>
      <c r="F48" s="4">
        <f t="shared" si="3"/>
        <v>4553</v>
      </c>
      <c r="G48" s="4">
        <v>10553</v>
      </c>
    </row>
    <row r="49" spans="1:19" x14ac:dyDescent="0.25">
      <c r="A49" s="58"/>
      <c r="B49" s="59"/>
      <c r="C49" s="60">
        <v>94</v>
      </c>
      <c r="D49" s="60" t="s">
        <v>80</v>
      </c>
      <c r="E49" s="61">
        <v>4553</v>
      </c>
      <c r="F49" s="4">
        <f t="shared" si="3"/>
        <v>-4108</v>
      </c>
      <c r="G49" s="61">
        <v>445</v>
      </c>
    </row>
    <row r="50" spans="1:19" x14ac:dyDescent="0.25">
      <c r="A50" s="7"/>
      <c r="B50" s="16"/>
      <c r="C50" s="8">
        <v>51</v>
      </c>
      <c r="D50" s="11" t="s">
        <v>71</v>
      </c>
      <c r="E50" s="4">
        <v>61062</v>
      </c>
      <c r="F50" s="4">
        <f t="shared" si="3"/>
        <v>-2500</v>
      </c>
      <c r="G50" s="4">
        <v>58562</v>
      </c>
    </row>
    <row r="51" spans="1:19" x14ac:dyDescent="0.25">
      <c r="A51" s="7"/>
      <c r="B51" s="16"/>
      <c r="C51" s="8">
        <v>52</v>
      </c>
      <c r="D51" s="11" t="s">
        <v>66</v>
      </c>
      <c r="E51" s="4">
        <v>3800</v>
      </c>
      <c r="F51" s="4">
        <f t="shared" si="3"/>
        <v>0</v>
      </c>
      <c r="G51" s="4">
        <v>3800</v>
      </c>
    </row>
    <row r="52" spans="1:19" x14ac:dyDescent="0.25">
      <c r="A52" s="7"/>
      <c r="B52" s="16"/>
      <c r="C52" s="8">
        <v>53</v>
      </c>
      <c r="D52" s="11" t="s">
        <v>28</v>
      </c>
      <c r="E52" s="4">
        <v>19700</v>
      </c>
      <c r="F52" s="4">
        <f t="shared" si="3"/>
        <v>3281</v>
      </c>
      <c r="G52" s="4">
        <v>22981</v>
      </c>
    </row>
    <row r="53" spans="1:19" x14ac:dyDescent="0.25">
      <c r="A53" s="7"/>
      <c r="B53" s="16"/>
      <c r="C53" s="8">
        <v>56</v>
      </c>
      <c r="D53" s="11" t="s">
        <v>200</v>
      </c>
      <c r="E53" s="4">
        <v>0</v>
      </c>
      <c r="F53" s="4">
        <f t="shared" si="3"/>
        <v>394</v>
      </c>
      <c r="G53" s="4">
        <v>394</v>
      </c>
    </row>
    <row r="54" spans="1:19" x14ac:dyDescent="0.25">
      <c r="A54" s="7"/>
      <c r="B54" s="7">
        <v>34</v>
      </c>
      <c r="C54" s="8"/>
      <c r="D54" s="7" t="s">
        <v>49</v>
      </c>
      <c r="E54" s="4">
        <f>E55</f>
        <v>260</v>
      </c>
      <c r="F54" s="4">
        <f t="shared" si="3"/>
        <v>0</v>
      </c>
      <c r="G54" s="4">
        <f>G55</f>
        <v>260</v>
      </c>
    </row>
    <row r="55" spans="1:19" x14ac:dyDescent="0.25">
      <c r="A55" s="7"/>
      <c r="B55" s="7"/>
      <c r="C55" s="8">
        <v>11</v>
      </c>
      <c r="D55" s="8" t="s">
        <v>9</v>
      </c>
      <c r="E55" s="4">
        <v>260</v>
      </c>
      <c r="F55" s="4">
        <f t="shared" si="3"/>
        <v>0</v>
      </c>
      <c r="G55" s="4">
        <v>260</v>
      </c>
    </row>
    <row r="56" spans="1:19" ht="25.5" x14ac:dyDescent="0.25">
      <c r="A56" s="9"/>
      <c r="B56" s="9"/>
      <c r="C56" s="9"/>
      <c r="D56" s="14" t="s">
        <v>13</v>
      </c>
      <c r="E56" s="4">
        <f>E57+E60</f>
        <v>363508</v>
      </c>
      <c r="F56" s="4">
        <f t="shared" si="3"/>
        <v>-230271</v>
      </c>
      <c r="G56" s="4">
        <f>G57+G60</f>
        <v>133237</v>
      </c>
    </row>
    <row r="57" spans="1:19" ht="25.5" x14ac:dyDescent="0.25">
      <c r="A57" s="10"/>
      <c r="B57" s="10">
        <v>42</v>
      </c>
      <c r="C57" s="10"/>
      <c r="D57" s="15" t="s">
        <v>52</v>
      </c>
      <c r="E57" s="4">
        <v>6508</v>
      </c>
      <c r="F57" s="4">
        <f t="shared" si="3"/>
        <v>3260</v>
      </c>
      <c r="G57" s="4">
        <f>G58+G59</f>
        <v>9768</v>
      </c>
    </row>
    <row r="58" spans="1:19" x14ac:dyDescent="0.25">
      <c r="A58" s="10"/>
      <c r="B58" s="10"/>
      <c r="C58" s="8">
        <v>11</v>
      </c>
      <c r="D58" s="8" t="s">
        <v>9</v>
      </c>
      <c r="E58" s="4">
        <v>5914</v>
      </c>
      <c r="F58" s="4">
        <f t="shared" si="3"/>
        <v>3566</v>
      </c>
      <c r="G58" s="4">
        <v>9480</v>
      </c>
    </row>
    <row r="59" spans="1:19" x14ac:dyDescent="0.25">
      <c r="A59" s="10"/>
      <c r="B59" s="10"/>
      <c r="C59" s="8">
        <v>53</v>
      </c>
      <c r="D59" s="8" t="s">
        <v>28</v>
      </c>
      <c r="E59" s="4">
        <v>300</v>
      </c>
      <c r="F59" s="4">
        <f t="shared" si="3"/>
        <v>-12</v>
      </c>
      <c r="G59" s="4">
        <v>288</v>
      </c>
    </row>
    <row r="60" spans="1:19" s="29" customFormat="1" ht="25.5" x14ac:dyDescent="0.25">
      <c r="A60" s="10"/>
      <c r="B60" s="10">
        <v>45</v>
      </c>
      <c r="C60" s="11"/>
      <c r="D60" s="11" t="s">
        <v>61</v>
      </c>
      <c r="E60" s="5">
        <f>SUM(E61:E62)</f>
        <v>357000</v>
      </c>
      <c r="F60" s="4">
        <f t="shared" si="3"/>
        <v>-233531</v>
      </c>
      <c r="G60" s="5">
        <f>SUM(G61:G62)</f>
        <v>123469</v>
      </c>
      <c r="M60"/>
      <c r="N60"/>
      <c r="O60"/>
      <c r="P60"/>
      <c r="Q60"/>
      <c r="R60"/>
      <c r="S60"/>
    </row>
    <row r="61" spans="1:19" s="29" customFormat="1" x14ac:dyDescent="0.25">
      <c r="A61" s="10"/>
      <c r="B61" s="10"/>
      <c r="C61" s="11">
        <v>11</v>
      </c>
      <c r="D61" s="11" t="s">
        <v>9</v>
      </c>
      <c r="E61" s="5">
        <v>20000</v>
      </c>
      <c r="F61" s="4">
        <f t="shared" si="3"/>
        <v>3469</v>
      </c>
      <c r="G61" s="5">
        <v>23469</v>
      </c>
      <c r="M61"/>
      <c r="N61"/>
      <c r="O61"/>
      <c r="P61"/>
      <c r="Q61"/>
      <c r="R61"/>
      <c r="S61"/>
    </row>
    <row r="62" spans="1:19" s="29" customFormat="1" x14ac:dyDescent="0.25">
      <c r="A62" s="10"/>
      <c r="B62" s="10"/>
      <c r="C62" s="11">
        <v>51</v>
      </c>
      <c r="D62" s="11" t="s">
        <v>57</v>
      </c>
      <c r="E62" s="5">
        <v>337000</v>
      </c>
      <c r="F62" s="4">
        <f t="shared" si="3"/>
        <v>-237000</v>
      </c>
      <c r="G62" s="5">
        <v>100000</v>
      </c>
      <c r="M62"/>
      <c r="N62"/>
      <c r="O62"/>
      <c r="P62"/>
      <c r="Q62"/>
      <c r="R62"/>
      <c r="S62"/>
    </row>
    <row r="63" spans="1:19" x14ac:dyDescent="0.25">
      <c r="C63" s="22"/>
      <c r="D63" s="22"/>
    </row>
    <row r="64" spans="1:19" x14ac:dyDescent="0.25">
      <c r="A64" s="142" t="s">
        <v>81</v>
      </c>
      <c r="B64" s="143"/>
      <c r="C64" s="143"/>
      <c r="D64" s="143"/>
      <c r="E64" s="143"/>
      <c r="F64" s="143"/>
      <c r="G64" s="144"/>
    </row>
    <row r="65" spans="1:7" x14ac:dyDescent="0.25">
      <c r="A65" s="7">
        <v>9</v>
      </c>
      <c r="B65" s="7"/>
      <c r="C65" s="8"/>
      <c r="D65" s="10" t="s">
        <v>84</v>
      </c>
      <c r="E65" s="3">
        <f t="shared" ref="E65:G66" si="4">E66</f>
        <v>19500</v>
      </c>
      <c r="F65" s="3">
        <f>F66</f>
        <v>-11500</v>
      </c>
      <c r="G65" s="3">
        <f>G66</f>
        <v>0</v>
      </c>
    </row>
    <row r="66" spans="1:7" x14ac:dyDescent="0.25">
      <c r="A66" s="7"/>
      <c r="B66" s="7">
        <v>92</v>
      </c>
      <c r="C66" s="8"/>
      <c r="D66" s="10" t="s">
        <v>193</v>
      </c>
      <c r="E66" s="3">
        <f>E67</f>
        <v>19500</v>
      </c>
      <c r="F66" s="3">
        <f>F67</f>
        <v>-11500</v>
      </c>
      <c r="G66" s="3">
        <f t="shared" si="4"/>
        <v>0</v>
      </c>
    </row>
    <row r="67" spans="1:7" x14ac:dyDescent="0.25">
      <c r="A67" s="62"/>
      <c r="B67" s="63"/>
      <c r="C67" s="64">
        <v>11</v>
      </c>
      <c r="D67" s="65" t="s">
        <v>82</v>
      </c>
      <c r="E67" s="57">
        <v>19500</v>
      </c>
      <c r="F67" s="57">
        <v>-11500</v>
      </c>
      <c r="G67" s="57">
        <v>0</v>
      </c>
    </row>
    <row r="73" spans="1:7" x14ac:dyDescent="0.25">
      <c r="A73" t="s">
        <v>77</v>
      </c>
    </row>
  </sheetData>
  <mergeCells count="7">
    <mergeCell ref="A1:G1"/>
    <mergeCell ref="A32:G32"/>
    <mergeCell ref="A64:G64"/>
    <mergeCell ref="A6:G6"/>
    <mergeCell ref="A37:G37"/>
    <mergeCell ref="A2:G2"/>
    <mergeCell ref="A4:G4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6"/>
  <sheetViews>
    <sheetView workbookViewId="0">
      <selection activeCell="A2" sqref="A2:D2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18" x14ac:dyDescent="0.25">
      <c r="A1" s="1"/>
      <c r="B1" s="1"/>
      <c r="C1" s="2"/>
      <c r="D1" s="2"/>
    </row>
    <row r="2" spans="1:5" ht="15.75" x14ac:dyDescent="0.25">
      <c r="A2" s="127" t="s">
        <v>30</v>
      </c>
      <c r="B2" s="145"/>
      <c r="C2" s="145"/>
      <c r="D2" s="145"/>
    </row>
    <row r="3" spans="1:5" ht="18" x14ac:dyDescent="0.25">
      <c r="A3" s="1"/>
      <c r="B3" s="1"/>
      <c r="C3" s="2"/>
      <c r="D3" s="2"/>
    </row>
    <row r="4" spans="1:5" x14ac:dyDescent="0.25">
      <c r="A4" s="13" t="s">
        <v>76</v>
      </c>
      <c r="B4" s="13" t="s">
        <v>157</v>
      </c>
      <c r="C4" s="13" t="s">
        <v>181</v>
      </c>
      <c r="D4" s="13" t="s">
        <v>182</v>
      </c>
    </row>
    <row r="5" spans="1:5" ht="15.75" customHeight="1" x14ac:dyDescent="0.25">
      <c r="A5" s="6" t="s">
        <v>15</v>
      </c>
      <c r="B5" s="4">
        <f>B6+B12+B10+B8</f>
        <v>1225843</v>
      </c>
      <c r="C5" s="4">
        <f>D5-B5</f>
        <v>-256571</v>
      </c>
      <c r="D5" s="4">
        <f>D6+D8+D10+D12</f>
        <v>969272</v>
      </c>
      <c r="E5" s="73"/>
    </row>
    <row r="6" spans="1:5" ht="15.75" customHeight="1" x14ac:dyDescent="0.25">
      <c r="A6" s="6" t="s">
        <v>32</v>
      </c>
      <c r="B6" s="4">
        <f>B7</f>
        <v>765444</v>
      </c>
      <c r="C6" s="4">
        <f t="shared" ref="C6:C16" si="0">D6-B6</f>
        <v>-10734</v>
      </c>
      <c r="D6" s="4">
        <f>D7</f>
        <v>754710</v>
      </c>
    </row>
    <row r="7" spans="1:5" x14ac:dyDescent="0.25">
      <c r="A7" s="19" t="s">
        <v>33</v>
      </c>
      <c r="B7" s="4">
        <v>765444</v>
      </c>
      <c r="C7" s="4">
        <f t="shared" si="0"/>
        <v>-10734</v>
      </c>
      <c r="D7" s="4">
        <v>754710</v>
      </c>
    </row>
    <row r="8" spans="1:5" x14ac:dyDescent="0.25">
      <c r="A8" s="6" t="s">
        <v>179</v>
      </c>
      <c r="B8" s="4">
        <f>B9</f>
        <v>20984</v>
      </c>
      <c r="C8" s="4">
        <f t="shared" si="0"/>
        <v>-3000</v>
      </c>
      <c r="D8" s="4">
        <f>D9</f>
        <v>17984</v>
      </c>
    </row>
    <row r="9" spans="1:5" x14ac:dyDescent="0.25">
      <c r="A9" s="20" t="s">
        <v>178</v>
      </c>
      <c r="B9" s="4">
        <v>20984</v>
      </c>
      <c r="C9" s="4">
        <f t="shared" si="0"/>
        <v>-3000</v>
      </c>
      <c r="D9" s="4">
        <v>17984</v>
      </c>
    </row>
    <row r="10" spans="1:5" x14ac:dyDescent="0.25">
      <c r="A10" s="6" t="s">
        <v>74</v>
      </c>
      <c r="B10" s="4">
        <f t="shared" ref="B10:D10" si="1">B11</f>
        <v>10553</v>
      </c>
      <c r="C10" s="4">
        <f t="shared" si="0"/>
        <v>0</v>
      </c>
      <c r="D10" s="4">
        <f t="shared" si="1"/>
        <v>10553</v>
      </c>
    </row>
    <row r="11" spans="1:5" x14ac:dyDescent="0.25">
      <c r="A11" s="20" t="s">
        <v>75</v>
      </c>
      <c r="B11" s="4">
        <v>10553</v>
      </c>
      <c r="C11" s="4">
        <f t="shared" si="0"/>
        <v>0</v>
      </c>
      <c r="D11" s="4">
        <v>10553</v>
      </c>
    </row>
    <row r="12" spans="1:5" x14ac:dyDescent="0.25">
      <c r="A12" s="6" t="s">
        <v>180</v>
      </c>
      <c r="B12" s="4">
        <f>SUM(B13:B15)</f>
        <v>428862</v>
      </c>
      <c r="C12" s="4">
        <f t="shared" si="0"/>
        <v>-242837</v>
      </c>
      <c r="D12" s="4">
        <f>D13+D14+D15+D16</f>
        <v>186025</v>
      </c>
    </row>
    <row r="13" spans="1:5" x14ac:dyDescent="0.25">
      <c r="A13" s="19" t="s">
        <v>175</v>
      </c>
      <c r="B13" s="4">
        <v>405062</v>
      </c>
      <c r="C13" s="4">
        <f t="shared" si="0"/>
        <v>-246500</v>
      </c>
      <c r="D13" s="4">
        <v>158562</v>
      </c>
    </row>
    <row r="14" spans="1:5" x14ac:dyDescent="0.25">
      <c r="A14" s="19" t="s">
        <v>176</v>
      </c>
      <c r="B14" s="4">
        <v>3800</v>
      </c>
      <c r="C14" s="4">
        <f t="shared" si="0"/>
        <v>0</v>
      </c>
      <c r="D14" s="4">
        <v>3800</v>
      </c>
    </row>
    <row r="15" spans="1:5" x14ac:dyDescent="0.25">
      <c r="A15" s="19" t="s">
        <v>177</v>
      </c>
      <c r="B15" s="4">
        <v>20000</v>
      </c>
      <c r="C15" s="4">
        <f t="shared" si="0"/>
        <v>3269</v>
      </c>
      <c r="D15" s="4">
        <v>23269</v>
      </c>
    </row>
    <row r="16" spans="1:5" x14ac:dyDescent="0.25">
      <c r="A16" s="19" t="s">
        <v>207</v>
      </c>
      <c r="B16" s="4">
        <v>0</v>
      </c>
      <c r="C16" s="4">
        <f t="shared" si="0"/>
        <v>394</v>
      </c>
      <c r="D16" s="4">
        <v>394</v>
      </c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7"/>
  <sheetViews>
    <sheetView workbookViewId="0">
      <selection sqref="A1:D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5" ht="45.75" customHeight="1" x14ac:dyDescent="0.25">
      <c r="A1" s="127" t="s">
        <v>205</v>
      </c>
      <c r="B1" s="127"/>
      <c r="C1" s="127"/>
      <c r="D1" s="127"/>
    </row>
    <row r="2" spans="1:5" ht="15.75" x14ac:dyDescent="0.25">
      <c r="A2" s="127" t="s">
        <v>31</v>
      </c>
      <c r="B2" s="145"/>
      <c r="C2" s="145"/>
      <c r="D2" s="145"/>
    </row>
    <row r="3" spans="1:5" ht="18" x14ac:dyDescent="0.25">
      <c r="A3" s="1"/>
      <c r="B3" s="1"/>
      <c r="C3" s="2"/>
      <c r="D3" s="2"/>
    </row>
    <row r="4" spans="1:5" x14ac:dyDescent="0.25">
      <c r="A4" s="13" t="s">
        <v>14</v>
      </c>
      <c r="B4" s="12" t="s">
        <v>157</v>
      </c>
      <c r="C4" s="13" t="s">
        <v>181</v>
      </c>
      <c r="D4" s="13" t="s">
        <v>182</v>
      </c>
    </row>
    <row r="5" spans="1:5" ht="15.75" customHeight="1" x14ac:dyDescent="0.25">
      <c r="A5" s="6" t="s">
        <v>15</v>
      </c>
      <c r="B5" s="3">
        <f t="shared" ref="B5:B6" si="0">B6</f>
        <v>1225843</v>
      </c>
      <c r="C5" s="4">
        <f>D5-B5</f>
        <v>-256571</v>
      </c>
      <c r="D5" s="4">
        <f t="shared" ref="D5" si="1">D6</f>
        <v>969272</v>
      </c>
      <c r="E5" s="73"/>
    </row>
    <row r="6" spans="1:5" ht="15.75" customHeight="1" x14ac:dyDescent="0.25">
      <c r="A6" s="6" t="s">
        <v>72</v>
      </c>
      <c r="B6" s="3">
        <f t="shared" si="0"/>
        <v>1225843</v>
      </c>
      <c r="C6" s="4">
        <f t="shared" ref="C6:C7" si="2">D6-B6</f>
        <v>-256571</v>
      </c>
      <c r="D6" s="4">
        <f t="shared" ref="D6" si="3">D7</f>
        <v>969272</v>
      </c>
    </row>
    <row r="7" spans="1:5" x14ac:dyDescent="0.25">
      <c r="A7" s="11" t="s">
        <v>73</v>
      </c>
      <c r="B7" s="3">
        <v>1225843</v>
      </c>
      <c r="C7" s="4">
        <f t="shared" si="2"/>
        <v>-256571</v>
      </c>
      <c r="D7" s="4">
        <v>969272</v>
      </c>
    </row>
  </sheetData>
  <mergeCells count="2">
    <mergeCell ref="A2:D2"/>
    <mergeCell ref="A1:D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8" ht="48.75" customHeight="1" x14ac:dyDescent="0.25">
      <c r="A1" s="127" t="s">
        <v>201</v>
      </c>
      <c r="B1" s="127"/>
      <c r="C1" s="127"/>
      <c r="D1" s="127"/>
      <c r="E1" s="127"/>
      <c r="F1" s="127"/>
      <c r="G1" s="127"/>
    </row>
    <row r="2" spans="1:8" ht="15.75" x14ac:dyDescent="0.25">
      <c r="A2" s="127" t="s">
        <v>19</v>
      </c>
      <c r="B2" s="127"/>
      <c r="C2" s="127"/>
      <c r="D2" s="127"/>
      <c r="E2" s="127"/>
      <c r="F2" s="135"/>
      <c r="G2" s="135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ht="18" customHeight="1" x14ac:dyDescent="0.25">
      <c r="A4" s="127" t="s">
        <v>16</v>
      </c>
      <c r="B4" s="128"/>
      <c r="C4" s="128"/>
      <c r="D4" s="128"/>
      <c r="E4" s="128"/>
      <c r="F4" s="128"/>
      <c r="G4" s="128"/>
    </row>
    <row r="5" spans="1:8" ht="18" x14ac:dyDescent="0.25">
      <c r="A5" s="1"/>
      <c r="B5" s="1"/>
      <c r="C5" s="1"/>
      <c r="D5" s="1"/>
      <c r="E5" s="1"/>
      <c r="F5" s="2"/>
      <c r="G5" s="2"/>
    </row>
    <row r="6" spans="1:8" x14ac:dyDescent="0.25">
      <c r="A6" s="13" t="s">
        <v>5</v>
      </c>
      <c r="B6" s="12" t="s">
        <v>6</v>
      </c>
      <c r="C6" s="12" t="s">
        <v>7</v>
      </c>
      <c r="D6" s="12" t="s">
        <v>21</v>
      </c>
      <c r="E6" s="13" t="s">
        <v>157</v>
      </c>
      <c r="F6" s="13" t="s">
        <v>181</v>
      </c>
      <c r="G6" s="13" t="s">
        <v>182</v>
      </c>
    </row>
    <row r="7" spans="1:8" ht="26.25" x14ac:dyDescent="0.25">
      <c r="A7" s="30">
        <v>5</v>
      </c>
      <c r="B7" s="31"/>
      <c r="C7" s="31"/>
      <c r="D7" s="32" t="s">
        <v>17</v>
      </c>
      <c r="E7" s="37">
        <f t="shared" ref="E7:E8" si="0">E8</f>
        <v>0</v>
      </c>
      <c r="F7" s="37">
        <f t="shared" ref="F7:G7" si="1">F8</f>
        <v>0</v>
      </c>
      <c r="G7" s="37">
        <f t="shared" si="1"/>
        <v>0</v>
      </c>
      <c r="H7" s="73"/>
    </row>
    <row r="8" spans="1:8" ht="26.25" x14ac:dyDescent="0.25">
      <c r="A8" s="31"/>
      <c r="B8" s="33">
        <v>54</v>
      </c>
      <c r="C8" s="31"/>
      <c r="D8" s="32" t="s">
        <v>23</v>
      </c>
      <c r="E8" s="37">
        <f t="shared" si="0"/>
        <v>0</v>
      </c>
      <c r="F8" s="37">
        <f t="shared" ref="F8:G8" si="2">F9</f>
        <v>0</v>
      </c>
      <c r="G8" s="37">
        <f t="shared" si="2"/>
        <v>0</v>
      </c>
    </row>
    <row r="9" spans="1:8" x14ac:dyDescent="0.25">
      <c r="A9" s="31"/>
      <c r="B9" s="33"/>
      <c r="C9" s="35">
        <v>11</v>
      </c>
      <c r="D9" s="36" t="s">
        <v>9</v>
      </c>
      <c r="E9" s="37">
        <v>0</v>
      </c>
      <c r="F9" s="37">
        <v>0</v>
      </c>
      <c r="G9" s="37">
        <v>0</v>
      </c>
    </row>
  </sheetData>
  <mergeCells count="3">
    <mergeCell ref="A2:G2"/>
    <mergeCell ref="A4:G4"/>
    <mergeCell ref="A1:G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3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7.85546875" customWidth="1"/>
    <col min="4" max="4" width="30.85546875" customWidth="1"/>
    <col min="5" max="7" width="24.28515625" customWidth="1"/>
  </cols>
  <sheetData>
    <row r="1" spans="1:8" s="29" customFormat="1" ht="42.75" customHeight="1" x14ac:dyDescent="0.25">
      <c r="A1" s="127" t="s">
        <v>202</v>
      </c>
      <c r="B1" s="127"/>
      <c r="C1" s="127"/>
      <c r="D1" s="127"/>
      <c r="E1" s="127"/>
      <c r="F1" s="127"/>
      <c r="G1" s="127"/>
    </row>
    <row r="2" spans="1:8" ht="18" customHeight="1" x14ac:dyDescent="0.25">
      <c r="A2" s="127" t="s">
        <v>18</v>
      </c>
      <c r="B2" s="128"/>
      <c r="C2" s="128"/>
      <c r="D2" s="128"/>
      <c r="E2" s="128"/>
      <c r="F2" s="128"/>
      <c r="G2" s="128"/>
    </row>
    <row r="3" spans="1:8" ht="18" x14ac:dyDescent="0.25">
      <c r="A3" s="1"/>
      <c r="B3" s="1"/>
      <c r="C3" s="1"/>
      <c r="D3" s="1"/>
      <c r="E3" s="1"/>
      <c r="F3" s="2"/>
      <c r="G3" s="2"/>
    </row>
    <row r="4" spans="1:8" s="22" customFormat="1" ht="12.75" x14ac:dyDescent="0.2">
      <c r="A4" s="164" t="s">
        <v>20</v>
      </c>
      <c r="B4" s="165"/>
      <c r="C4" s="166"/>
      <c r="D4" s="12" t="s">
        <v>21</v>
      </c>
      <c r="E4" s="13" t="s">
        <v>157</v>
      </c>
      <c r="F4" s="13" t="s">
        <v>181</v>
      </c>
      <c r="G4" s="13" t="s">
        <v>182</v>
      </c>
      <c r="H4" s="99"/>
    </row>
    <row r="5" spans="1:8" s="22" customFormat="1" ht="25.5" x14ac:dyDescent="0.2">
      <c r="A5" s="170" t="s">
        <v>35</v>
      </c>
      <c r="B5" s="171"/>
      <c r="C5" s="172"/>
      <c r="D5" s="18" t="s">
        <v>36</v>
      </c>
      <c r="E5" s="4">
        <f>E6</f>
        <v>1225843</v>
      </c>
      <c r="F5" s="4">
        <f>G5-E5</f>
        <v>-256571</v>
      </c>
      <c r="G5" s="4">
        <f t="shared" ref="G5:G6" si="0">G6</f>
        <v>969272</v>
      </c>
    </row>
    <row r="6" spans="1:8" s="22" customFormat="1" ht="12.75" x14ac:dyDescent="0.2">
      <c r="A6" s="173" t="s">
        <v>37</v>
      </c>
      <c r="B6" s="174"/>
      <c r="C6" s="175"/>
      <c r="D6" s="18" t="s">
        <v>38</v>
      </c>
      <c r="E6" s="4">
        <f t="shared" ref="E6" si="1">E7</f>
        <v>1225843</v>
      </c>
      <c r="F6" s="4">
        <f t="shared" ref="F6:F69" si="2">G6-E6</f>
        <v>-256571</v>
      </c>
      <c r="G6" s="4">
        <f t="shared" si="0"/>
        <v>969272</v>
      </c>
    </row>
    <row r="7" spans="1:8" s="22" customFormat="1" ht="12.75" x14ac:dyDescent="0.2">
      <c r="A7" s="167" t="s">
        <v>40</v>
      </c>
      <c r="B7" s="168"/>
      <c r="C7" s="169"/>
      <c r="D7" s="18" t="s">
        <v>38</v>
      </c>
      <c r="E7" s="4">
        <f>E8+E17</f>
        <v>1225843</v>
      </c>
      <c r="F7" s="4">
        <f t="shared" si="2"/>
        <v>-256571</v>
      </c>
      <c r="G7" s="4">
        <f>G8+G17</f>
        <v>969272</v>
      </c>
    </row>
    <row r="8" spans="1:8" s="22" customFormat="1" ht="12.75" x14ac:dyDescent="0.2">
      <c r="A8" s="158" t="s">
        <v>39</v>
      </c>
      <c r="B8" s="159"/>
      <c r="C8" s="160"/>
      <c r="D8" s="18" t="s">
        <v>41</v>
      </c>
      <c r="E8" s="4">
        <f t="shared" ref="E8:E9" si="3">E9</f>
        <v>698290</v>
      </c>
      <c r="F8" s="4">
        <f t="shared" si="2"/>
        <v>-23929</v>
      </c>
      <c r="G8" s="4">
        <f t="shared" ref="G8:G9" si="4">G9</f>
        <v>674361</v>
      </c>
    </row>
    <row r="9" spans="1:8" s="22" customFormat="1" ht="12.75" x14ac:dyDescent="0.2">
      <c r="A9" s="161" t="s">
        <v>42</v>
      </c>
      <c r="B9" s="162"/>
      <c r="C9" s="163"/>
      <c r="D9" s="18" t="s">
        <v>44</v>
      </c>
      <c r="E9" s="4">
        <f t="shared" si="3"/>
        <v>698290</v>
      </c>
      <c r="F9" s="4">
        <f t="shared" si="2"/>
        <v>-23929</v>
      </c>
      <c r="G9" s="4">
        <f t="shared" si="4"/>
        <v>674361</v>
      </c>
    </row>
    <row r="10" spans="1:8" s="22" customFormat="1" ht="12.75" x14ac:dyDescent="0.2">
      <c r="A10" s="149" t="s">
        <v>43</v>
      </c>
      <c r="B10" s="150"/>
      <c r="C10" s="151"/>
      <c r="D10" s="17" t="s">
        <v>9</v>
      </c>
      <c r="E10" s="4">
        <f>E11+E15</f>
        <v>698290</v>
      </c>
      <c r="F10" s="4">
        <f t="shared" si="2"/>
        <v>-23929</v>
      </c>
      <c r="G10" s="4">
        <f>G11+G15</f>
        <v>674361</v>
      </c>
    </row>
    <row r="11" spans="1:8" s="22" customFormat="1" ht="12.75" x14ac:dyDescent="0.2">
      <c r="A11" s="152" t="s">
        <v>45</v>
      </c>
      <c r="B11" s="153"/>
      <c r="C11" s="154"/>
      <c r="D11" s="17" t="s">
        <v>11</v>
      </c>
      <c r="E11" s="4">
        <f>SUM(E12:E14)</f>
        <v>697690</v>
      </c>
      <c r="F11" s="4">
        <f t="shared" si="2"/>
        <v>-23846</v>
      </c>
      <c r="G11" s="4">
        <f>SUM(G12:G14)</f>
        <v>673844</v>
      </c>
    </row>
    <row r="12" spans="1:8" s="22" customFormat="1" ht="12.75" x14ac:dyDescent="0.2">
      <c r="A12" s="155" t="s">
        <v>46</v>
      </c>
      <c r="B12" s="156"/>
      <c r="C12" s="157"/>
      <c r="D12" s="17" t="s">
        <v>12</v>
      </c>
      <c r="E12" s="4">
        <v>588190</v>
      </c>
      <c r="F12" s="4">
        <f t="shared" si="2"/>
        <v>-22625</v>
      </c>
      <c r="G12" s="4">
        <v>565565</v>
      </c>
    </row>
    <row r="13" spans="1:8" s="100" customFormat="1" ht="12.75" x14ac:dyDescent="0.2">
      <c r="A13" s="155" t="s">
        <v>47</v>
      </c>
      <c r="B13" s="156"/>
      <c r="C13" s="157"/>
      <c r="D13" s="17" t="s">
        <v>22</v>
      </c>
      <c r="E13" s="4">
        <v>109240</v>
      </c>
      <c r="F13" s="4">
        <f t="shared" si="2"/>
        <v>-1221</v>
      </c>
      <c r="G13" s="4">
        <v>108019</v>
      </c>
    </row>
    <row r="14" spans="1:8" s="22" customFormat="1" ht="12.75" x14ac:dyDescent="0.2">
      <c r="A14" s="155" t="s">
        <v>48</v>
      </c>
      <c r="B14" s="177"/>
      <c r="C14" s="178"/>
      <c r="D14" s="17" t="s">
        <v>49</v>
      </c>
      <c r="E14" s="4">
        <v>260</v>
      </c>
      <c r="F14" s="4">
        <f t="shared" si="2"/>
        <v>0</v>
      </c>
      <c r="G14" s="4">
        <v>260</v>
      </c>
    </row>
    <row r="15" spans="1:8" s="22" customFormat="1" ht="25.5" x14ac:dyDescent="0.2">
      <c r="A15" s="152" t="s">
        <v>51</v>
      </c>
      <c r="B15" s="179"/>
      <c r="C15" s="180"/>
      <c r="D15" s="17" t="s">
        <v>13</v>
      </c>
      <c r="E15" s="4">
        <f>E16</f>
        <v>600</v>
      </c>
      <c r="F15" s="4">
        <f t="shared" si="2"/>
        <v>-83</v>
      </c>
      <c r="G15" s="4">
        <f>G16</f>
        <v>517</v>
      </c>
    </row>
    <row r="16" spans="1:8" s="22" customFormat="1" ht="25.5" x14ac:dyDescent="0.2">
      <c r="A16" s="155" t="s">
        <v>50</v>
      </c>
      <c r="B16" s="177"/>
      <c r="C16" s="178"/>
      <c r="D16" s="17" t="s">
        <v>52</v>
      </c>
      <c r="E16" s="4">
        <v>600</v>
      </c>
      <c r="F16" s="4">
        <f t="shared" si="2"/>
        <v>-83</v>
      </c>
      <c r="G16" s="4">
        <v>517</v>
      </c>
    </row>
    <row r="17" spans="1:7" s="22" customFormat="1" ht="25.5" x14ac:dyDescent="0.2">
      <c r="A17" s="158" t="s">
        <v>53</v>
      </c>
      <c r="B17" s="159"/>
      <c r="C17" s="160"/>
      <c r="D17" s="18" t="s">
        <v>54</v>
      </c>
      <c r="E17" s="4">
        <f>E18+E24+E31+E44+E62+E72+E79</f>
        <v>527553</v>
      </c>
      <c r="F17" s="4">
        <f t="shared" si="2"/>
        <v>-232642</v>
      </c>
      <c r="G17" s="4">
        <f>G18+G24+G31+G44+G62+G72+G79</f>
        <v>294911</v>
      </c>
    </row>
    <row r="18" spans="1:7" s="22" customFormat="1" ht="25.5" x14ac:dyDescent="0.2">
      <c r="A18" s="161" t="s">
        <v>55</v>
      </c>
      <c r="B18" s="162"/>
      <c r="C18" s="163"/>
      <c r="D18" s="18" t="s">
        <v>56</v>
      </c>
      <c r="E18" s="4">
        <f>E19</f>
        <v>24114</v>
      </c>
      <c r="F18" s="4">
        <f t="shared" si="2"/>
        <v>533</v>
      </c>
      <c r="G18" s="4">
        <f t="shared" ref="G18" si="5">G19</f>
        <v>24647</v>
      </c>
    </row>
    <row r="19" spans="1:7" s="22" customFormat="1" ht="15" customHeight="1" x14ac:dyDescent="0.2">
      <c r="A19" s="149" t="s">
        <v>43</v>
      </c>
      <c r="B19" s="150"/>
      <c r="C19" s="151"/>
      <c r="D19" s="17" t="s">
        <v>9</v>
      </c>
      <c r="E19" s="4">
        <f>E20+E22</f>
        <v>24114</v>
      </c>
      <c r="F19" s="4">
        <f t="shared" si="2"/>
        <v>533</v>
      </c>
      <c r="G19" s="4">
        <f>G20+G22</f>
        <v>24647</v>
      </c>
    </row>
    <row r="20" spans="1:7" s="22" customFormat="1" ht="12.75" x14ac:dyDescent="0.2">
      <c r="A20" s="152" t="s">
        <v>45</v>
      </c>
      <c r="B20" s="153"/>
      <c r="C20" s="154"/>
      <c r="D20" s="17" t="s">
        <v>11</v>
      </c>
      <c r="E20" s="4">
        <f>E21</f>
        <v>18800</v>
      </c>
      <c r="F20" s="4">
        <f t="shared" si="2"/>
        <v>-3116</v>
      </c>
      <c r="G20" s="4">
        <f t="shared" ref="G20" si="6">G21</f>
        <v>15684</v>
      </c>
    </row>
    <row r="21" spans="1:7" s="22" customFormat="1" ht="15" customHeight="1" x14ac:dyDescent="0.2">
      <c r="A21" s="155" t="s">
        <v>47</v>
      </c>
      <c r="B21" s="156"/>
      <c r="C21" s="157"/>
      <c r="D21" s="17" t="s">
        <v>22</v>
      </c>
      <c r="E21" s="4">
        <v>18800</v>
      </c>
      <c r="F21" s="4">
        <f t="shared" si="2"/>
        <v>-3116</v>
      </c>
      <c r="G21" s="4">
        <v>15684</v>
      </c>
    </row>
    <row r="22" spans="1:7" s="22" customFormat="1" ht="25.5" x14ac:dyDescent="0.2">
      <c r="A22" s="152" t="s">
        <v>51</v>
      </c>
      <c r="B22" s="153"/>
      <c r="C22" s="154"/>
      <c r="D22" s="17" t="s">
        <v>13</v>
      </c>
      <c r="E22" s="4">
        <f>E23</f>
        <v>5314</v>
      </c>
      <c r="F22" s="4">
        <f t="shared" si="2"/>
        <v>3649</v>
      </c>
      <c r="G22" s="4">
        <f>G23</f>
        <v>8963</v>
      </c>
    </row>
    <row r="23" spans="1:7" s="22" customFormat="1" ht="25.5" x14ac:dyDescent="0.2">
      <c r="A23" s="176" t="s">
        <v>50</v>
      </c>
      <c r="B23" s="176"/>
      <c r="C23" s="176"/>
      <c r="D23" s="26" t="s">
        <v>52</v>
      </c>
      <c r="E23" s="98">
        <v>5314</v>
      </c>
      <c r="F23" s="4">
        <f t="shared" si="2"/>
        <v>3649</v>
      </c>
      <c r="G23" s="98">
        <v>8963</v>
      </c>
    </row>
    <row r="24" spans="1:7" s="22" customFormat="1" ht="12.75" x14ac:dyDescent="0.2">
      <c r="A24" s="181" t="s">
        <v>58</v>
      </c>
      <c r="B24" s="181"/>
      <c r="C24" s="181"/>
      <c r="D24" s="28" t="s">
        <v>59</v>
      </c>
      <c r="E24" s="98">
        <f>E25+E28</f>
        <v>120000</v>
      </c>
      <c r="F24" s="4">
        <f t="shared" si="2"/>
        <v>3469</v>
      </c>
      <c r="G24" s="98">
        <f>G25+G28</f>
        <v>123469</v>
      </c>
    </row>
    <row r="25" spans="1:7" s="22" customFormat="1" ht="12.75" customHeight="1" x14ac:dyDescent="0.2">
      <c r="A25" s="182" t="s">
        <v>43</v>
      </c>
      <c r="B25" s="182"/>
      <c r="C25" s="182"/>
      <c r="D25" s="26" t="s">
        <v>9</v>
      </c>
      <c r="E25" s="98">
        <f>E26</f>
        <v>20000</v>
      </c>
      <c r="F25" s="4">
        <f t="shared" si="2"/>
        <v>3469</v>
      </c>
      <c r="G25" s="98">
        <f t="shared" ref="G25" si="7">G26</f>
        <v>23469</v>
      </c>
    </row>
    <row r="26" spans="1:7" s="22" customFormat="1" ht="25.5" customHeight="1" x14ac:dyDescent="0.2">
      <c r="A26" s="152" t="s">
        <v>51</v>
      </c>
      <c r="B26" s="153"/>
      <c r="C26" s="154"/>
      <c r="D26" s="25" t="s">
        <v>13</v>
      </c>
      <c r="E26" s="98">
        <f>SUM(E27:E27)</f>
        <v>20000</v>
      </c>
      <c r="F26" s="4">
        <f t="shared" si="2"/>
        <v>3469</v>
      </c>
      <c r="G26" s="98">
        <f>SUM(G27:G27)</f>
        <v>23469</v>
      </c>
    </row>
    <row r="27" spans="1:7" s="22" customFormat="1" ht="25.5" customHeight="1" x14ac:dyDescent="0.2">
      <c r="A27" s="176" t="s">
        <v>60</v>
      </c>
      <c r="B27" s="176"/>
      <c r="C27" s="176"/>
      <c r="D27" s="26" t="s">
        <v>61</v>
      </c>
      <c r="E27" s="98">
        <v>20000</v>
      </c>
      <c r="F27" s="4">
        <f t="shared" si="2"/>
        <v>3469</v>
      </c>
      <c r="G27" s="98">
        <v>23469</v>
      </c>
    </row>
    <row r="28" spans="1:7" s="22" customFormat="1" ht="12.75" x14ac:dyDescent="0.2">
      <c r="A28" s="182" t="s">
        <v>170</v>
      </c>
      <c r="B28" s="182"/>
      <c r="C28" s="182"/>
      <c r="D28" s="26" t="s">
        <v>57</v>
      </c>
      <c r="E28" s="98">
        <f>E29</f>
        <v>100000</v>
      </c>
      <c r="F28" s="4">
        <f t="shared" si="2"/>
        <v>0</v>
      </c>
      <c r="G28" s="98">
        <f t="shared" ref="G28" si="8">G29</f>
        <v>100000</v>
      </c>
    </row>
    <row r="29" spans="1:7" s="22" customFormat="1" ht="25.5" x14ac:dyDescent="0.2">
      <c r="A29" s="152" t="s">
        <v>51</v>
      </c>
      <c r="B29" s="153"/>
      <c r="C29" s="154"/>
      <c r="D29" s="25" t="s">
        <v>13</v>
      </c>
      <c r="E29" s="98">
        <f>SUM(E30:E30)</f>
        <v>100000</v>
      </c>
      <c r="F29" s="4">
        <f t="shared" si="2"/>
        <v>0</v>
      </c>
      <c r="G29" s="98">
        <f>SUM(G30:G30)</f>
        <v>100000</v>
      </c>
    </row>
    <row r="30" spans="1:7" s="22" customFormat="1" ht="25.5" x14ac:dyDescent="0.2">
      <c r="A30" s="176" t="s">
        <v>60</v>
      </c>
      <c r="B30" s="176"/>
      <c r="C30" s="176"/>
      <c r="D30" s="26" t="s">
        <v>61</v>
      </c>
      <c r="E30" s="98">
        <v>100000</v>
      </c>
      <c r="F30" s="4">
        <f t="shared" si="2"/>
        <v>0</v>
      </c>
      <c r="G30" s="98">
        <v>100000</v>
      </c>
    </row>
    <row r="31" spans="1:7" s="22" customFormat="1" ht="12.75" x14ac:dyDescent="0.2">
      <c r="A31" s="181" t="s">
        <v>62</v>
      </c>
      <c r="B31" s="181"/>
      <c r="C31" s="181"/>
      <c r="D31" s="27" t="s">
        <v>63</v>
      </c>
      <c r="E31" s="98">
        <f>E32+E41+E38+E35</f>
        <v>56942</v>
      </c>
      <c r="F31" s="4">
        <f t="shared" si="2"/>
        <v>6100</v>
      </c>
      <c r="G31" s="98">
        <f>G32+G35+G38+G41</f>
        <v>63042</v>
      </c>
    </row>
    <row r="32" spans="1:7" s="22" customFormat="1" ht="12.75" x14ac:dyDescent="0.2">
      <c r="A32" s="149" t="s">
        <v>43</v>
      </c>
      <c r="B32" s="150"/>
      <c r="C32" s="151"/>
      <c r="D32" s="25" t="s">
        <v>9</v>
      </c>
      <c r="E32" s="98">
        <f t="shared" ref="E32:E33" si="9">E33</f>
        <v>19327</v>
      </c>
      <c r="F32" s="4">
        <f t="shared" si="2"/>
        <v>4600</v>
      </c>
      <c r="G32" s="98">
        <f t="shared" ref="G32:G33" si="10">G33</f>
        <v>23927</v>
      </c>
    </row>
    <row r="33" spans="1:7" s="22" customFormat="1" ht="12.75" x14ac:dyDescent="0.2">
      <c r="A33" s="152" t="s">
        <v>45</v>
      </c>
      <c r="B33" s="153"/>
      <c r="C33" s="154"/>
      <c r="D33" s="25" t="s">
        <v>11</v>
      </c>
      <c r="E33" s="98">
        <f t="shared" si="9"/>
        <v>19327</v>
      </c>
      <c r="F33" s="4">
        <f t="shared" si="2"/>
        <v>4600</v>
      </c>
      <c r="G33" s="98">
        <f t="shared" si="10"/>
        <v>23927</v>
      </c>
    </row>
    <row r="34" spans="1:7" s="22" customFormat="1" ht="12.75" x14ac:dyDescent="0.2">
      <c r="A34" s="155" t="s">
        <v>47</v>
      </c>
      <c r="B34" s="156"/>
      <c r="C34" s="157"/>
      <c r="D34" s="25" t="s">
        <v>22</v>
      </c>
      <c r="E34" s="98">
        <v>19327</v>
      </c>
      <c r="F34" s="4">
        <f t="shared" si="2"/>
        <v>4600</v>
      </c>
      <c r="G34" s="98">
        <v>23927</v>
      </c>
    </row>
    <row r="35" spans="1:7" s="22" customFormat="1" ht="12.75" x14ac:dyDescent="0.2">
      <c r="A35" s="149" t="s">
        <v>174</v>
      </c>
      <c r="B35" s="150"/>
      <c r="C35" s="151"/>
      <c r="D35" s="25" t="s">
        <v>24</v>
      </c>
      <c r="E35" s="98">
        <f>E36</f>
        <v>10000</v>
      </c>
      <c r="F35" s="4">
        <f t="shared" si="2"/>
        <v>0</v>
      </c>
      <c r="G35" s="98">
        <f t="shared" ref="G35" si="11">G36</f>
        <v>10000</v>
      </c>
    </row>
    <row r="36" spans="1:7" s="22" customFormat="1" ht="12.75" x14ac:dyDescent="0.2">
      <c r="A36" s="152" t="s">
        <v>45</v>
      </c>
      <c r="B36" s="153"/>
      <c r="C36" s="154"/>
      <c r="D36" s="25" t="s">
        <v>11</v>
      </c>
      <c r="E36" s="98">
        <f>E37</f>
        <v>10000</v>
      </c>
      <c r="F36" s="4">
        <f t="shared" si="2"/>
        <v>0</v>
      </c>
      <c r="G36" s="98">
        <f>G37</f>
        <v>10000</v>
      </c>
    </row>
    <row r="37" spans="1:7" s="22" customFormat="1" ht="12.75" x14ac:dyDescent="0.2">
      <c r="A37" s="155" t="s">
        <v>47</v>
      </c>
      <c r="B37" s="156"/>
      <c r="C37" s="157"/>
      <c r="D37" s="25" t="s">
        <v>22</v>
      </c>
      <c r="E37" s="98">
        <v>10000</v>
      </c>
      <c r="F37" s="4">
        <f t="shared" si="2"/>
        <v>0</v>
      </c>
      <c r="G37" s="98">
        <v>10000</v>
      </c>
    </row>
    <row r="38" spans="1:7" s="22" customFormat="1" ht="12.75" x14ac:dyDescent="0.2">
      <c r="A38" s="149" t="s">
        <v>173</v>
      </c>
      <c r="B38" s="150"/>
      <c r="C38" s="151"/>
      <c r="D38" s="25" t="s">
        <v>29</v>
      </c>
      <c r="E38" s="98">
        <f>E39</f>
        <v>10553</v>
      </c>
      <c r="F38" s="4">
        <f t="shared" si="2"/>
        <v>0</v>
      </c>
      <c r="G38" s="98">
        <f t="shared" ref="E38:G39" si="12">G39</f>
        <v>10553</v>
      </c>
    </row>
    <row r="39" spans="1:7" s="22" customFormat="1" ht="12.75" x14ac:dyDescent="0.2">
      <c r="A39" s="152" t="s">
        <v>45</v>
      </c>
      <c r="B39" s="153"/>
      <c r="C39" s="154"/>
      <c r="D39" s="25" t="s">
        <v>11</v>
      </c>
      <c r="E39" s="98">
        <f t="shared" si="12"/>
        <v>10553</v>
      </c>
      <c r="F39" s="4">
        <f t="shared" si="2"/>
        <v>0</v>
      </c>
      <c r="G39" s="98">
        <f t="shared" si="12"/>
        <v>10553</v>
      </c>
    </row>
    <row r="40" spans="1:7" s="22" customFormat="1" ht="12.75" x14ac:dyDescent="0.2">
      <c r="A40" s="155" t="s">
        <v>47</v>
      </c>
      <c r="B40" s="156"/>
      <c r="C40" s="157"/>
      <c r="D40" s="25" t="s">
        <v>22</v>
      </c>
      <c r="E40" s="98">
        <v>10553</v>
      </c>
      <c r="F40" s="4">
        <f t="shared" si="2"/>
        <v>0</v>
      </c>
      <c r="G40" s="98">
        <v>10553</v>
      </c>
    </row>
    <row r="41" spans="1:7" s="22" customFormat="1" ht="12.75" x14ac:dyDescent="0.2">
      <c r="A41" s="183" t="s">
        <v>170</v>
      </c>
      <c r="B41" s="184"/>
      <c r="C41" s="185"/>
      <c r="D41" s="24" t="s">
        <v>57</v>
      </c>
      <c r="E41" s="98">
        <f>E42</f>
        <v>17062</v>
      </c>
      <c r="F41" s="4">
        <f t="shared" si="2"/>
        <v>1500</v>
      </c>
      <c r="G41" s="98">
        <f>G42</f>
        <v>18562</v>
      </c>
    </row>
    <row r="42" spans="1:7" s="22" customFormat="1" ht="12.75" x14ac:dyDescent="0.2">
      <c r="A42" s="152" t="s">
        <v>45</v>
      </c>
      <c r="B42" s="153"/>
      <c r="C42" s="154"/>
      <c r="D42" s="25" t="s">
        <v>11</v>
      </c>
      <c r="E42" s="98">
        <f>E43</f>
        <v>17062</v>
      </c>
      <c r="F42" s="4">
        <f t="shared" si="2"/>
        <v>1500</v>
      </c>
      <c r="G42" s="98">
        <f t="shared" ref="G42" si="13">G43</f>
        <v>18562</v>
      </c>
    </row>
    <row r="43" spans="1:7" s="22" customFormat="1" ht="12.75" x14ac:dyDescent="0.2">
      <c r="A43" s="155" t="s">
        <v>47</v>
      </c>
      <c r="B43" s="156"/>
      <c r="C43" s="157"/>
      <c r="D43" s="25" t="s">
        <v>22</v>
      </c>
      <c r="E43" s="98">
        <v>17062</v>
      </c>
      <c r="F43" s="4">
        <f t="shared" si="2"/>
        <v>1500</v>
      </c>
      <c r="G43" s="98">
        <v>18562</v>
      </c>
    </row>
    <row r="44" spans="1:7" s="22" customFormat="1" ht="12.75" x14ac:dyDescent="0.2">
      <c r="A44" s="181" t="s">
        <v>64</v>
      </c>
      <c r="B44" s="181"/>
      <c r="C44" s="181"/>
      <c r="D44" s="27" t="s">
        <v>65</v>
      </c>
      <c r="E44" s="98">
        <f>E45+E48+E51+E54+E57</f>
        <v>64784</v>
      </c>
      <c r="F44" s="4">
        <f t="shared" si="2"/>
        <v>10590</v>
      </c>
      <c r="G44" s="98">
        <f>G48+G51+G54+G57+G45</f>
        <v>75374</v>
      </c>
    </row>
    <row r="45" spans="1:7" s="22" customFormat="1" ht="12.75" x14ac:dyDescent="0.2">
      <c r="A45" s="186" t="s">
        <v>43</v>
      </c>
      <c r="B45" s="187"/>
      <c r="C45" s="188"/>
      <c r="D45" s="104" t="s">
        <v>9</v>
      </c>
      <c r="E45" s="98">
        <f>E46</f>
        <v>0</v>
      </c>
      <c r="F45" s="4">
        <f t="shared" si="2"/>
        <v>5321</v>
      </c>
      <c r="G45" s="98">
        <f>G47</f>
        <v>5321</v>
      </c>
    </row>
    <row r="46" spans="1:7" s="22" customFormat="1" ht="12.75" x14ac:dyDescent="0.2">
      <c r="A46" s="192" t="s">
        <v>45</v>
      </c>
      <c r="B46" s="193"/>
      <c r="C46" s="194"/>
      <c r="D46" s="104" t="s">
        <v>11</v>
      </c>
      <c r="E46" s="98">
        <f>E47</f>
        <v>0</v>
      </c>
      <c r="F46" s="4">
        <f t="shared" si="2"/>
        <v>5321</v>
      </c>
      <c r="G46" s="98">
        <f>G47</f>
        <v>5321</v>
      </c>
    </row>
    <row r="47" spans="1:7" s="22" customFormat="1" ht="12.75" x14ac:dyDescent="0.2">
      <c r="A47" s="189" t="s">
        <v>47</v>
      </c>
      <c r="B47" s="190"/>
      <c r="C47" s="191"/>
      <c r="D47" s="104" t="s">
        <v>22</v>
      </c>
      <c r="E47" s="98">
        <v>0</v>
      </c>
      <c r="F47" s="4">
        <f t="shared" si="2"/>
        <v>5321</v>
      </c>
      <c r="G47" s="98">
        <v>5321</v>
      </c>
    </row>
    <row r="48" spans="1:7" s="22" customFormat="1" ht="12.75" x14ac:dyDescent="0.2">
      <c r="A48" s="186" t="s">
        <v>174</v>
      </c>
      <c r="B48" s="187"/>
      <c r="C48" s="188"/>
      <c r="D48" s="104" t="s">
        <v>24</v>
      </c>
      <c r="E48" s="101">
        <f>E49</f>
        <v>6984</v>
      </c>
      <c r="F48" s="4">
        <f t="shared" si="2"/>
        <v>0</v>
      </c>
      <c r="G48" s="98">
        <f>G49</f>
        <v>6984</v>
      </c>
    </row>
    <row r="49" spans="1:7" s="22" customFormat="1" ht="12.75" x14ac:dyDescent="0.2">
      <c r="A49" s="192" t="s">
        <v>45</v>
      </c>
      <c r="B49" s="193"/>
      <c r="C49" s="194"/>
      <c r="D49" s="104" t="s">
        <v>11</v>
      </c>
      <c r="E49" s="101">
        <f>E50</f>
        <v>6984</v>
      </c>
      <c r="F49" s="4">
        <f t="shared" si="2"/>
        <v>0</v>
      </c>
      <c r="G49" s="98">
        <f>G50</f>
        <v>6984</v>
      </c>
    </row>
    <row r="50" spans="1:7" s="22" customFormat="1" ht="12.75" x14ac:dyDescent="0.2">
      <c r="A50" s="189" t="s">
        <v>47</v>
      </c>
      <c r="B50" s="190"/>
      <c r="C50" s="191"/>
      <c r="D50" s="104" t="s">
        <v>22</v>
      </c>
      <c r="E50" s="101">
        <v>6984</v>
      </c>
      <c r="F50" s="4">
        <f t="shared" si="2"/>
        <v>0</v>
      </c>
      <c r="G50" s="98">
        <v>6984</v>
      </c>
    </row>
    <row r="51" spans="1:7" s="22" customFormat="1" ht="12.75" x14ac:dyDescent="0.2">
      <c r="A51" s="186" t="s">
        <v>170</v>
      </c>
      <c r="B51" s="187"/>
      <c r="C51" s="188"/>
      <c r="D51" s="104" t="s">
        <v>57</v>
      </c>
      <c r="E51" s="98">
        <f>E52</f>
        <v>34000</v>
      </c>
      <c r="F51" s="4">
        <f t="shared" si="2"/>
        <v>2000</v>
      </c>
      <c r="G51" s="98">
        <f>G52</f>
        <v>36000</v>
      </c>
    </row>
    <row r="52" spans="1:7" s="22" customFormat="1" ht="12.75" x14ac:dyDescent="0.2">
      <c r="A52" s="152" t="s">
        <v>45</v>
      </c>
      <c r="B52" s="153"/>
      <c r="C52" s="154"/>
      <c r="D52" s="92" t="s">
        <v>11</v>
      </c>
      <c r="E52" s="98">
        <f>E53</f>
        <v>34000</v>
      </c>
      <c r="F52" s="4">
        <f t="shared" si="2"/>
        <v>2000</v>
      </c>
      <c r="G52" s="98">
        <f t="shared" ref="G52" si="14">G53</f>
        <v>36000</v>
      </c>
    </row>
    <row r="53" spans="1:7" s="22" customFormat="1" ht="12.75" x14ac:dyDescent="0.2">
      <c r="A53" s="155" t="s">
        <v>47</v>
      </c>
      <c r="B53" s="156"/>
      <c r="C53" s="157"/>
      <c r="D53" s="92" t="s">
        <v>22</v>
      </c>
      <c r="E53" s="98">
        <v>34000</v>
      </c>
      <c r="F53" s="4">
        <f t="shared" si="2"/>
        <v>2000</v>
      </c>
      <c r="G53" s="98">
        <v>36000</v>
      </c>
    </row>
    <row r="54" spans="1:7" s="22" customFormat="1" ht="12.75" x14ac:dyDescent="0.2">
      <c r="A54" s="149" t="s">
        <v>171</v>
      </c>
      <c r="B54" s="150"/>
      <c r="C54" s="151"/>
      <c r="D54" s="25" t="s">
        <v>66</v>
      </c>
      <c r="E54" s="98">
        <f>E55</f>
        <v>3800</v>
      </c>
      <c r="F54" s="4">
        <f t="shared" si="2"/>
        <v>0</v>
      </c>
      <c r="G54" s="98">
        <f>G55</f>
        <v>3800</v>
      </c>
    </row>
    <row r="55" spans="1:7" s="22" customFormat="1" ht="12.75" x14ac:dyDescent="0.2">
      <c r="A55" s="152" t="s">
        <v>45</v>
      </c>
      <c r="B55" s="153"/>
      <c r="C55" s="154"/>
      <c r="D55" s="25" t="s">
        <v>11</v>
      </c>
      <c r="E55" s="98">
        <f t="shared" ref="E55:G55" si="15">SUM(E56)</f>
        <v>3800</v>
      </c>
      <c r="F55" s="4">
        <f t="shared" si="2"/>
        <v>0</v>
      </c>
      <c r="G55" s="98">
        <f t="shared" si="15"/>
        <v>3800</v>
      </c>
    </row>
    <row r="56" spans="1:7" s="22" customFormat="1" ht="12.75" x14ac:dyDescent="0.2">
      <c r="A56" s="155" t="s">
        <v>47</v>
      </c>
      <c r="B56" s="156"/>
      <c r="C56" s="157"/>
      <c r="D56" s="25" t="s">
        <v>22</v>
      </c>
      <c r="E56" s="98">
        <v>3800</v>
      </c>
      <c r="F56" s="4">
        <f t="shared" si="2"/>
        <v>0</v>
      </c>
      <c r="G56" s="98">
        <v>3800</v>
      </c>
    </row>
    <row r="57" spans="1:7" s="22" customFormat="1" ht="12.75" x14ac:dyDescent="0.2">
      <c r="A57" s="149" t="s">
        <v>172</v>
      </c>
      <c r="B57" s="150"/>
      <c r="C57" s="151"/>
      <c r="D57" s="25" t="s">
        <v>28</v>
      </c>
      <c r="E57" s="101">
        <f>E58+E60</f>
        <v>20000</v>
      </c>
      <c r="F57" s="4">
        <f t="shared" si="2"/>
        <v>3269</v>
      </c>
      <c r="G57" s="98">
        <f>G58</f>
        <v>23269</v>
      </c>
    </row>
    <row r="58" spans="1:7" s="22" customFormat="1" ht="12.75" x14ac:dyDescent="0.2">
      <c r="A58" s="152" t="s">
        <v>45</v>
      </c>
      <c r="B58" s="153"/>
      <c r="C58" s="154"/>
      <c r="D58" s="25" t="s">
        <v>11</v>
      </c>
      <c r="E58" s="98">
        <f t="shared" ref="E58" si="16">SUM(E59)</f>
        <v>19700</v>
      </c>
      <c r="F58" s="4">
        <f t="shared" si="2"/>
        <v>3569</v>
      </c>
      <c r="G58" s="98">
        <f>G59</f>
        <v>23269</v>
      </c>
    </row>
    <row r="59" spans="1:7" s="22" customFormat="1" ht="12.75" x14ac:dyDescent="0.2">
      <c r="A59" s="155" t="s">
        <v>47</v>
      </c>
      <c r="B59" s="156"/>
      <c r="C59" s="157"/>
      <c r="D59" s="25" t="s">
        <v>22</v>
      </c>
      <c r="E59" s="98">
        <v>19700</v>
      </c>
      <c r="F59" s="4">
        <f t="shared" si="2"/>
        <v>3569</v>
      </c>
      <c r="G59" s="98">
        <v>23269</v>
      </c>
    </row>
    <row r="60" spans="1:7" s="22" customFormat="1" ht="25.5" x14ac:dyDescent="0.2">
      <c r="A60" s="192" t="s">
        <v>51</v>
      </c>
      <c r="B60" s="193"/>
      <c r="C60" s="194"/>
      <c r="D60" s="117" t="s">
        <v>13</v>
      </c>
      <c r="E60" s="113">
        <f>E61</f>
        <v>300</v>
      </c>
      <c r="F60" s="4">
        <f t="shared" si="2"/>
        <v>-12</v>
      </c>
      <c r="G60" s="113">
        <f>G61</f>
        <v>288</v>
      </c>
    </row>
    <row r="61" spans="1:7" s="22" customFormat="1" ht="25.5" x14ac:dyDescent="0.2">
      <c r="A61" s="195" t="s">
        <v>50</v>
      </c>
      <c r="B61" s="196"/>
      <c r="C61" s="197"/>
      <c r="D61" s="10" t="s">
        <v>52</v>
      </c>
      <c r="E61" s="118">
        <v>300</v>
      </c>
      <c r="F61" s="4">
        <f t="shared" si="2"/>
        <v>-12</v>
      </c>
      <c r="G61" s="101">
        <v>288</v>
      </c>
    </row>
    <row r="62" spans="1:7" s="22" customFormat="1" ht="12.75" x14ac:dyDescent="0.2">
      <c r="A62" s="198" t="s">
        <v>67</v>
      </c>
      <c r="B62" s="199"/>
      <c r="C62" s="199"/>
      <c r="D62" s="23" t="s">
        <v>68</v>
      </c>
      <c r="E62" s="98">
        <f>E63+E66+E69</f>
        <v>11713</v>
      </c>
      <c r="F62" s="4">
        <f t="shared" si="2"/>
        <v>-3728</v>
      </c>
      <c r="G62" s="98">
        <f>G63+G66+G69</f>
        <v>7985</v>
      </c>
    </row>
    <row r="63" spans="1:7" s="22" customFormat="1" ht="12.75" customHeight="1" x14ac:dyDescent="0.2">
      <c r="A63" s="149" t="s">
        <v>43</v>
      </c>
      <c r="B63" s="150"/>
      <c r="C63" s="151"/>
      <c r="D63" s="25" t="s">
        <v>9</v>
      </c>
      <c r="E63" s="98">
        <f t="shared" ref="E63:G64" si="17">E64</f>
        <v>3713</v>
      </c>
      <c r="F63" s="4">
        <f t="shared" si="2"/>
        <v>-728</v>
      </c>
      <c r="G63" s="98">
        <f t="shared" si="17"/>
        <v>2985</v>
      </c>
    </row>
    <row r="64" spans="1:7" s="22" customFormat="1" ht="12.75" customHeight="1" x14ac:dyDescent="0.2">
      <c r="A64" s="152" t="s">
        <v>45</v>
      </c>
      <c r="B64" s="153"/>
      <c r="C64" s="154"/>
      <c r="D64" s="25" t="s">
        <v>11</v>
      </c>
      <c r="E64" s="98">
        <f t="shared" si="17"/>
        <v>3713</v>
      </c>
      <c r="F64" s="4">
        <f t="shared" si="2"/>
        <v>-728</v>
      </c>
      <c r="G64" s="98">
        <f t="shared" si="17"/>
        <v>2985</v>
      </c>
    </row>
    <row r="65" spans="1:7" s="22" customFormat="1" ht="12.75" customHeight="1" x14ac:dyDescent="0.2">
      <c r="A65" s="155" t="s">
        <v>47</v>
      </c>
      <c r="B65" s="156"/>
      <c r="C65" s="157"/>
      <c r="D65" s="25" t="s">
        <v>22</v>
      </c>
      <c r="E65" s="98">
        <v>3713</v>
      </c>
      <c r="F65" s="4">
        <f t="shared" si="2"/>
        <v>-728</v>
      </c>
      <c r="G65" s="98">
        <v>2985</v>
      </c>
    </row>
    <row r="66" spans="1:7" s="22" customFormat="1" ht="12.75" customHeight="1" x14ac:dyDescent="0.2">
      <c r="A66" s="149" t="s">
        <v>174</v>
      </c>
      <c r="B66" s="150"/>
      <c r="C66" s="151"/>
      <c r="D66" s="25" t="s">
        <v>24</v>
      </c>
      <c r="E66" s="98">
        <f t="shared" ref="E66:G67" si="18">E67</f>
        <v>4000</v>
      </c>
      <c r="F66" s="4">
        <f t="shared" si="2"/>
        <v>-3000</v>
      </c>
      <c r="G66" s="98">
        <f t="shared" si="18"/>
        <v>1000</v>
      </c>
    </row>
    <row r="67" spans="1:7" x14ac:dyDescent="0.25">
      <c r="A67" s="152" t="s">
        <v>45</v>
      </c>
      <c r="B67" s="153"/>
      <c r="C67" s="154"/>
      <c r="D67" s="25" t="s">
        <v>11</v>
      </c>
      <c r="E67" s="98">
        <f t="shared" si="18"/>
        <v>4000</v>
      </c>
      <c r="F67" s="4">
        <f t="shared" si="2"/>
        <v>-3000</v>
      </c>
      <c r="G67" s="98">
        <f t="shared" si="18"/>
        <v>1000</v>
      </c>
    </row>
    <row r="68" spans="1:7" x14ac:dyDescent="0.25">
      <c r="A68" s="155" t="s">
        <v>47</v>
      </c>
      <c r="B68" s="156"/>
      <c r="C68" s="157"/>
      <c r="D68" s="25" t="s">
        <v>22</v>
      </c>
      <c r="E68" s="98">
        <v>4000</v>
      </c>
      <c r="F68" s="4">
        <f t="shared" si="2"/>
        <v>-3000</v>
      </c>
      <c r="G68" s="98">
        <v>1000</v>
      </c>
    </row>
    <row r="69" spans="1:7" x14ac:dyDescent="0.25">
      <c r="A69" s="186" t="s">
        <v>170</v>
      </c>
      <c r="B69" s="187"/>
      <c r="C69" s="188"/>
      <c r="D69" s="117" t="s">
        <v>57</v>
      </c>
      <c r="E69" s="113">
        <f>E70</f>
        <v>4000</v>
      </c>
      <c r="F69" s="4">
        <f t="shared" si="2"/>
        <v>0</v>
      </c>
      <c r="G69" s="4">
        <f>G70</f>
        <v>4000</v>
      </c>
    </row>
    <row r="70" spans="1:7" x14ac:dyDescent="0.25">
      <c r="A70" s="152" t="s">
        <v>45</v>
      </c>
      <c r="B70" s="153"/>
      <c r="C70" s="154"/>
      <c r="D70" s="17" t="s">
        <v>11</v>
      </c>
      <c r="E70" s="4">
        <f>E71</f>
        <v>4000</v>
      </c>
      <c r="F70" s="4">
        <f t="shared" ref="F70:F82" si="19">G70-E70</f>
        <v>0</v>
      </c>
      <c r="G70" s="4">
        <f>G71</f>
        <v>4000</v>
      </c>
    </row>
    <row r="71" spans="1:7" x14ac:dyDescent="0.25">
      <c r="A71" s="155" t="s">
        <v>47</v>
      </c>
      <c r="B71" s="156"/>
      <c r="C71" s="157"/>
      <c r="D71" s="25" t="s">
        <v>22</v>
      </c>
      <c r="E71" s="98">
        <v>4000</v>
      </c>
      <c r="F71" s="4">
        <f t="shared" si="19"/>
        <v>0</v>
      </c>
      <c r="G71" s="98">
        <v>4000</v>
      </c>
    </row>
    <row r="72" spans="1:7" ht="25.5" x14ac:dyDescent="0.25">
      <c r="A72" s="147" t="s">
        <v>190</v>
      </c>
      <c r="B72" s="148"/>
      <c r="C72" s="148"/>
      <c r="D72" s="119" t="s">
        <v>189</v>
      </c>
      <c r="E72" s="98">
        <f>E73</f>
        <v>250000</v>
      </c>
      <c r="F72" s="4">
        <f t="shared" si="19"/>
        <v>-250000</v>
      </c>
      <c r="G72" s="98">
        <f>G73</f>
        <v>0</v>
      </c>
    </row>
    <row r="73" spans="1:7" x14ac:dyDescent="0.25">
      <c r="A73" s="149" t="s">
        <v>170</v>
      </c>
      <c r="B73" s="150"/>
      <c r="C73" s="151"/>
      <c r="D73" s="25" t="s">
        <v>57</v>
      </c>
      <c r="E73" s="98">
        <f>E74+E77</f>
        <v>250000</v>
      </c>
      <c r="F73" s="4">
        <f t="shared" si="19"/>
        <v>-250000</v>
      </c>
      <c r="G73" s="98">
        <f>G74+G77</f>
        <v>0</v>
      </c>
    </row>
    <row r="74" spans="1:7" x14ac:dyDescent="0.25">
      <c r="A74" s="152" t="s">
        <v>45</v>
      </c>
      <c r="B74" s="153"/>
      <c r="C74" s="154"/>
      <c r="D74" s="17" t="s">
        <v>11</v>
      </c>
      <c r="E74" s="3">
        <f>E75+E76</f>
        <v>13000</v>
      </c>
      <c r="F74" s="4">
        <f t="shared" si="19"/>
        <v>-13000</v>
      </c>
      <c r="G74" s="3">
        <f>G75+G76</f>
        <v>0</v>
      </c>
    </row>
    <row r="75" spans="1:7" x14ac:dyDescent="0.25">
      <c r="A75" s="155" t="s">
        <v>46</v>
      </c>
      <c r="B75" s="156"/>
      <c r="C75" s="157"/>
      <c r="D75" s="17" t="s">
        <v>12</v>
      </c>
      <c r="E75" s="4">
        <v>7000</v>
      </c>
      <c r="F75" s="4">
        <f t="shared" si="19"/>
        <v>-7000</v>
      </c>
      <c r="G75" s="4">
        <v>0</v>
      </c>
    </row>
    <row r="76" spans="1:7" x14ac:dyDescent="0.25">
      <c r="A76" s="155" t="s">
        <v>47</v>
      </c>
      <c r="B76" s="156"/>
      <c r="C76" s="157"/>
      <c r="D76" s="25" t="s">
        <v>22</v>
      </c>
      <c r="E76" s="98">
        <v>6000</v>
      </c>
      <c r="F76" s="4">
        <f t="shared" si="19"/>
        <v>-6000</v>
      </c>
      <c r="G76" s="98">
        <v>0</v>
      </c>
    </row>
    <row r="77" spans="1:7" ht="25.5" x14ac:dyDescent="0.25">
      <c r="A77" s="152" t="s">
        <v>51</v>
      </c>
      <c r="B77" s="153"/>
      <c r="C77" s="154"/>
      <c r="D77" s="17" t="s">
        <v>13</v>
      </c>
      <c r="E77" s="4">
        <f>E78</f>
        <v>237000</v>
      </c>
      <c r="F77" s="4">
        <f t="shared" si="19"/>
        <v>-237000</v>
      </c>
      <c r="G77" s="4">
        <f>G78</f>
        <v>0</v>
      </c>
    </row>
    <row r="78" spans="1:7" ht="25.5" x14ac:dyDescent="0.25">
      <c r="A78" s="200" t="s">
        <v>60</v>
      </c>
      <c r="B78" s="177"/>
      <c r="C78" s="178"/>
      <c r="D78" s="26" t="s">
        <v>61</v>
      </c>
      <c r="E78" s="98">
        <v>237000</v>
      </c>
      <c r="F78" s="4">
        <f t="shared" si="19"/>
        <v>-237000</v>
      </c>
      <c r="G78" s="98">
        <v>0</v>
      </c>
    </row>
    <row r="79" spans="1:7" ht="25.5" x14ac:dyDescent="0.25">
      <c r="A79" s="147" t="s">
        <v>203</v>
      </c>
      <c r="B79" s="148"/>
      <c r="C79" s="148"/>
      <c r="D79" s="119" t="s">
        <v>198</v>
      </c>
      <c r="E79" s="98">
        <f>E80</f>
        <v>0</v>
      </c>
      <c r="F79" s="4">
        <f t="shared" si="19"/>
        <v>394</v>
      </c>
      <c r="G79" s="98">
        <f>G80</f>
        <v>394</v>
      </c>
    </row>
    <row r="80" spans="1:7" x14ac:dyDescent="0.25">
      <c r="A80" s="149" t="s">
        <v>199</v>
      </c>
      <c r="B80" s="150"/>
      <c r="C80" s="151"/>
      <c r="D80" s="25" t="s">
        <v>57</v>
      </c>
      <c r="E80" s="98">
        <v>0</v>
      </c>
      <c r="F80" s="4">
        <f t="shared" si="19"/>
        <v>394</v>
      </c>
      <c r="G80" s="98">
        <f>G81</f>
        <v>394</v>
      </c>
    </row>
    <row r="81" spans="1:7" x14ac:dyDescent="0.25">
      <c r="A81" s="152" t="s">
        <v>45</v>
      </c>
      <c r="B81" s="153"/>
      <c r="C81" s="154"/>
      <c r="D81" s="17" t="s">
        <v>11</v>
      </c>
      <c r="E81" s="3">
        <v>0</v>
      </c>
      <c r="F81" s="4">
        <f t="shared" si="19"/>
        <v>394</v>
      </c>
      <c r="G81" s="3">
        <f>G82</f>
        <v>394</v>
      </c>
    </row>
    <row r="82" spans="1:7" x14ac:dyDescent="0.25">
      <c r="A82" s="155" t="s">
        <v>47</v>
      </c>
      <c r="B82" s="156"/>
      <c r="C82" s="157"/>
      <c r="D82" s="25" t="s">
        <v>22</v>
      </c>
      <c r="E82" s="98">
        <v>0</v>
      </c>
      <c r="F82" s="4">
        <f t="shared" si="19"/>
        <v>394</v>
      </c>
      <c r="G82" s="98">
        <v>394</v>
      </c>
    </row>
    <row r="83" spans="1:7" x14ac:dyDescent="0.25">
      <c r="A83" s="146"/>
      <c r="B83" s="146"/>
      <c r="C83" s="146"/>
      <c r="D83" s="103"/>
      <c r="E83" s="105"/>
      <c r="F83" s="105"/>
      <c r="G83" s="105"/>
    </row>
  </sheetData>
  <mergeCells count="82">
    <mergeCell ref="A77:C77"/>
    <mergeCell ref="A78:C78"/>
    <mergeCell ref="A74:C74"/>
    <mergeCell ref="A75:C75"/>
    <mergeCell ref="A76:C76"/>
    <mergeCell ref="A71:C71"/>
    <mergeCell ref="A72:C72"/>
    <mergeCell ref="A73:C73"/>
    <mergeCell ref="A68:C68"/>
    <mergeCell ref="A69:C69"/>
    <mergeCell ref="A70:C70"/>
    <mergeCell ref="A63:C63"/>
    <mergeCell ref="A60:C60"/>
    <mergeCell ref="A61:C61"/>
    <mergeCell ref="A67:C67"/>
    <mergeCell ref="A59:C59"/>
    <mergeCell ref="A62:C62"/>
    <mergeCell ref="A66:C66"/>
    <mergeCell ref="A65:C65"/>
    <mergeCell ref="A64:C64"/>
    <mergeCell ref="A57:C57"/>
    <mergeCell ref="A58:C58"/>
    <mergeCell ref="A54:C54"/>
    <mergeCell ref="A55:C55"/>
    <mergeCell ref="A56:C56"/>
    <mergeCell ref="A53:C53"/>
    <mergeCell ref="A35:C35"/>
    <mergeCell ref="A36:C36"/>
    <mergeCell ref="A37:C37"/>
    <mergeCell ref="A44:C44"/>
    <mergeCell ref="A51:C51"/>
    <mergeCell ref="A52:C52"/>
    <mergeCell ref="A50:C50"/>
    <mergeCell ref="A48:C48"/>
    <mergeCell ref="A49:C49"/>
    <mergeCell ref="A45:C45"/>
    <mergeCell ref="A46:C46"/>
    <mergeCell ref="A47:C47"/>
    <mergeCell ref="A34:C34"/>
    <mergeCell ref="A41:C41"/>
    <mergeCell ref="A42:C42"/>
    <mergeCell ref="A43:C43"/>
    <mergeCell ref="A38:C38"/>
    <mergeCell ref="A39:C39"/>
    <mergeCell ref="A40:C40"/>
    <mergeCell ref="A33:C33"/>
    <mergeCell ref="A24:C24"/>
    <mergeCell ref="A28:C28"/>
    <mergeCell ref="A29:C29"/>
    <mergeCell ref="A30:C30"/>
    <mergeCell ref="A31:C31"/>
    <mergeCell ref="A32:C32"/>
    <mergeCell ref="A25:C25"/>
    <mergeCell ref="A26:C26"/>
    <mergeCell ref="A27:C27"/>
    <mergeCell ref="A23:C23"/>
    <mergeCell ref="A18:C18"/>
    <mergeCell ref="A19:C19"/>
    <mergeCell ref="A20:C20"/>
    <mergeCell ref="A14:C14"/>
    <mergeCell ref="A15:C15"/>
    <mergeCell ref="A16:C16"/>
    <mergeCell ref="A22:C22"/>
    <mergeCell ref="A1:G1"/>
    <mergeCell ref="A8:C8"/>
    <mergeCell ref="A9:C9"/>
    <mergeCell ref="A2:G2"/>
    <mergeCell ref="A4:C4"/>
    <mergeCell ref="A7:C7"/>
    <mergeCell ref="A5:C5"/>
    <mergeCell ref="A6:C6"/>
    <mergeCell ref="A10:C10"/>
    <mergeCell ref="A11:C11"/>
    <mergeCell ref="A13:C13"/>
    <mergeCell ref="A12:C12"/>
    <mergeCell ref="A21:C21"/>
    <mergeCell ref="A17:C17"/>
    <mergeCell ref="A83:C83"/>
    <mergeCell ref="A79:C79"/>
    <mergeCell ref="A80:C80"/>
    <mergeCell ref="A81:C81"/>
    <mergeCell ref="A82:C82"/>
  </mergeCells>
  <pageMargins left="0.7" right="0.7" top="0.75" bottom="0.75" header="0.3" footer="0.3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74"/>
  <sheetViews>
    <sheetView tabSelected="1" workbookViewId="0">
      <selection sqref="A1:G1"/>
    </sheetView>
  </sheetViews>
  <sheetFormatPr defaultRowHeight="14.25" x14ac:dyDescent="0.2"/>
  <cols>
    <col min="1" max="1" width="7.42578125" style="95" bestFit="1" customWidth="1"/>
    <col min="2" max="2" width="8.42578125" style="95" bestFit="1" customWidth="1"/>
    <col min="3" max="3" width="13.5703125" style="95" customWidth="1"/>
    <col min="4" max="4" width="30.140625" style="95" customWidth="1"/>
    <col min="5" max="5" width="17.5703125" style="95" customWidth="1"/>
    <col min="6" max="6" width="21.140625" style="95" customWidth="1"/>
    <col min="7" max="7" width="14.85546875" style="95" bestFit="1" customWidth="1"/>
    <col min="8" max="16384" width="9.140625" style="95"/>
  </cols>
  <sheetData>
    <row r="1" spans="1:8" s="94" customFormat="1" ht="42.75" customHeight="1" x14ac:dyDescent="0.2">
      <c r="A1" s="127" t="s">
        <v>201</v>
      </c>
      <c r="B1" s="127"/>
      <c r="C1" s="127"/>
      <c r="D1" s="127"/>
      <c r="E1" s="127"/>
      <c r="F1" s="127"/>
      <c r="G1" s="127"/>
    </row>
    <row r="2" spans="1:8" ht="18" customHeight="1" x14ac:dyDescent="0.2">
      <c r="A2" s="127" t="s">
        <v>18</v>
      </c>
      <c r="B2" s="127"/>
      <c r="C2" s="127"/>
      <c r="D2" s="127"/>
      <c r="E2" s="127"/>
      <c r="F2" s="127"/>
      <c r="G2" s="127"/>
    </row>
    <row r="3" spans="1:8" ht="11.25" customHeight="1" x14ac:dyDescent="0.2">
      <c r="A3" s="1"/>
      <c r="B3" s="1"/>
      <c r="C3" s="1"/>
      <c r="D3" s="1"/>
      <c r="E3" s="1"/>
      <c r="F3" s="2"/>
      <c r="G3" s="2"/>
    </row>
    <row r="4" spans="1:8" x14ac:dyDescent="0.2">
      <c r="A4" s="164" t="s">
        <v>20</v>
      </c>
      <c r="B4" s="224"/>
      <c r="C4" s="225"/>
      <c r="D4" s="12" t="s">
        <v>21</v>
      </c>
      <c r="E4" s="13" t="s">
        <v>157</v>
      </c>
      <c r="F4" s="13" t="s">
        <v>181</v>
      </c>
      <c r="G4" s="13" t="s">
        <v>182</v>
      </c>
      <c r="H4" s="96"/>
    </row>
    <row r="5" spans="1:8" ht="25.5" x14ac:dyDescent="0.2">
      <c r="A5" s="170" t="s">
        <v>35</v>
      </c>
      <c r="B5" s="171"/>
      <c r="C5" s="172"/>
      <c r="D5" s="18" t="s">
        <v>36</v>
      </c>
      <c r="E5" s="4">
        <f t="shared" ref="E5:G6" si="0">E6</f>
        <v>1225843</v>
      </c>
      <c r="F5" s="4">
        <f t="shared" ref="F5:F17" si="1">G5-E5</f>
        <v>-256571</v>
      </c>
      <c r="G5" s="4">
        <f>G6</f>
        <v>969272</v>
      </c>
    </row>
    <row r="6" spans="1:8" ht="15" customHeight="1" x14ac:dyDescent="0.2">
      <c r="A6" s="173" t="s">
        <v>37</v>
      </c>
      <c r="B6" s="174"/>
      <c r="C6" s="175"/>
      <c r="D6" s="18" t="s">
        <v>38</v>
      </c>
      <c r="E6" s="4">
        <f t="shared" si="0"/>
        <v>1225843</v>
      </c>
      <c r="F6" s="4">
        <f t="shared" si="1"/>
        <v>-256571</v>
      </c>
      <c r="G6" s="4">
        <f t="shared" si="0"/>
        <v>969272</v>
      </c>
    </row>
    <row r="7" spans="1:8" ht="15" customHeight="1" x14ac:dyDescent="0.2">
      <c r="A7" s="167" t="s">
        <v>40</v>
      </c>
      <c r="B7" s="168"/>
      <c r="C7" s="169"/>
      <c r="D7" s="18" t="s">
        <v>38</v>
      </c>
      <c r="E7" s="4">
        <f>E8+E43</f>
        <v>1225843</v>
      </c>
      <c r="F7" s="4">
        <f t="shared" si="1"/>
        <v>-256571</v>
      </c>
      <c r="G7" s="4">
        <f>G8+G43</f>
        <v>969272</v>
      </c>
    </row>
    <row r="8" spans="1:8" ht="15" customHeight="1" x14ac:dyDescent="0.2">
      <c r="A8" s="158" t="s">
        <v>39</v>
      </c>
      <c r="B8" s="159"/>
      <c r="C8" s="160"/>
      <c r="D8" s="18" t="s">
        <v>41</v>
      </c>
      <c r="E8" s="4">
        <f t="shared" ref="E8:E9" si="2">E9</f>
        <v>698290</v>
      </c>
      <c r="F8" s="4">
        <f t="shared" si="1"/>
        <v>-23929</v>
      </c>
      <c r="G8" s="4">
        <f>G9</f>
        <v>674361</v>
      </c>
    </row>
    <row r="9" spans="1:8" ht="15" customHeight="1" x14ac:dyDescent="0.2">
      <c r="A9" s="161" t="s">
        <v>42</v>
      </c>
      <c r="B9" s="162"/>
      <c r="C9" s="163"/>
      <c r="D9" s="18" t="s">
        <v>44</v>
      </c>
      <c r="E9" s="4">
        <f t="shared" si="2"/>
        <v>698290</v>
      </c>
      <c r="F9" s="4">
        <f t="shared" si="1"/>
        <v>-23929</v>
      </c>
      <c r="G9" s="4">
        <f>G10</f>
        <v>674361</v>
      </c>
    </row>
    <row r="10" spans="1:8" ht="15" customHeight="1" x14ac:dyDescent="0.2">
      <c r="A10" s="149" t="s">
        <v>43</v>
      </c>
      <c r="B10" s="150"/>
      <c r="C10" s="151"/>
      <c r="D10" s="17" t="s">
        <v>9</v>
      </c>
      <c r="E10" s="4">
        <f>E11+E40</f>
        <v>698290</v>
      </c>
      <c r="F10" s="4">
        <f t="shared" si="1"/>
        <v>-23929</v>
      </c>
      <c r="G10" s="4">
        <f>G11+G40</f>
        <v>674361</v>
      </c>
    </row>
    <row r="11" spans="1:8" ht="15" customHeight="1" x14ac:dyDescent="0.2">
      <c r="A11" s="152" t="s">
        <v>45</v>
      </c>
      <c r="B11" s="153"/>
      <c r="C11" s="154"/>
      <c r="D11" s="17" t="s">
        <v>11</v>
      </c>
      <c r="E11" s="3">
        <f>E12+E17+E38</f>
        <v>697690</v>
      </c>
      <c r="F11" s="4">
        <f t="shared" si="1"/>
        <v>-23846</v>
      </c>
      <c r="G11" s="3">
        <f>G12+G17+G38</f>
        <v>673844</v>
      </c>
    </row>
    <row r="12" spans="1:8" ht="15" customHeight="1" x14ac:dyDescent="0.2">
      <c r="A12" s="155" t="s">
        <v>46</v>
      </c>
      <c r="B12" s="156"/>
      <c r="C12" s="157"/>
      <c r="D12" s="17" t="s">
        <v>12</v>
      </c>
      <c r="E12" s="4">
        <f>SUM(E13:E16)</f>
        <v>588190</v>
      </c>
      <c r="F12" s="4">
        <f t="shared" si="1"/>
        <v>-22625</v>
      </c>
      <c r="G12" s="4">
        <f>G13+G14+G15+G16</f>
        <v>565565</v>
      </c>
    </row>
    <row r="13" spans="1:8" ht="15" customHeight="1" x14ac:dyDescent="0.2">
      <c r="A13" s="201" t="s">
        <v>85</v>
      </c>
      <c r="B13" s="222"/>
      <c r="C13" s="223"/>
      <c r="D13" s="17" t="s">
        <v>86</v>
      </c>
      <c r="E13" s="4">
        <v>446590</v>
      </c>
      <c r="F13" s="113">
        <f t="shared" si="1"/>
        <v>-28590</v>
      </c>
      <c r="G13" s="4">
        <v>418000</v>
      </c>
    </row>
    <row r="14" spans="1:8" ht="15" customHeight="1" x14ac:dyDescent="0.2">
      <c r="A14" s="201" t="s">
        <v>87</v>
      </c>
      <c r="B14" s="222"/>
      <c r="C14" s="223"/>
      <c r="D14" s="17" t="s">
        <v>88</v>
      </c>
      <c r="E14" s="4">
        <v>2500</v>
      </c>
      <c r="F14" s="113">
        <f t="shared" si="1"/>
        <v>200</v>
      </c>
      <c r="G14" s="4">
        <v>2700</v>
      </c>
    </row>
    <row r="15" spans="1:8" ht="26.25" customHeight="1" x14ac:dyDescent="0.2">
      <c r="A15" s="201" t="s">
        <v>89</v>
      </c>
      <c r="B15" s="222"/>
      <c r="C15" s="223"/>
      <c r="D15" s="17" t="s">
        <v>90</v>
      </c>
      <c r="E15" s="4">
        <v>65200</v>
      </c>
      <c r="F15" s="114">
        <f t="shared" si="1"/>
        <v>10300</v>
      </c>
      <c r="G15" s="4">
        <v>75500</v>
      </c>
    </row>
    <row r="16" spans="1:8" ht="25.5" customHeight="1" x14ac:dyDescent="0.2">
      <c r="A16" s="218" t="s">
        <v>91</v>
      </c>
      <c r="B16" s="226"/>
      <c r="C16" s="227"/>
      <c r="D16" s="17" t="s">
        <v>92</v>
      </c>
      <c r="E16" s="4">
        <v>73900</v>
      </c>
      <c r="F16" s="113">
        <f t="shared" si="1"/>
        <v>-4535</v>
      </c>
      <c r="G16" s="4">
        <v>69365</v>
      </c>
    </row>
    <row r="17" spans="1:7" s="97" customFormat="1" ht="15" customHeight="1" x14ac:dyDescent="0.2">
      <c r="A17" s="155" t="s">
        <v>47</v>
      </c>
      <c r="B17" s="156"/>
      <c r="C17" s="157"/>
      <c r="D17" s="17" t="s">
        <v>22</v>
      </c>
      <c r="E17" s="4">
        <f>SUM(E18:E37)</f>
        <v>109240</v>
      </c>
      <c r="F17" s="4">
        <f t="shared" si="1"/>
        <v>-1221</v>
      </c>
      <c r="G17" s="4">
        <f>G18+G19+G20+G21+G22+G23+G24+G25+G26+G27+G28+G29+G30+G31+G32+G33+G34+G35+G36+G37</f>
        <v>108019</v>
      </c>
    </row>
    <row r="18" spans="1:7" s="97" customFormat="1" ht="15" customHeight="1" x14ac:dyDescent="0.2">
      <c r="A18" s="201" t="s">
        <v>93</v>
      </c>
      <c r="B18" s="202"/>
      <c r="C18" s="203"/>
      <c r="D18" s="17" t="s">
        <v>94</v>
      </c>
      <c r="E18" s="4">
        <v>1330</v>
      </c>
      <c r="F18" s="4">
        <f t="shared" ref="F18:F37" si="3">G18-E18</f>
        <v>1670</v>
      </c>
      <c r="G18" s="4">
        <v>3000</v>
      </c>
    </row>
    <row r="19" spans="1:7" s="97" customFormat="1" ht="25.5" x14ac:dyDescent="0.2">
      <c r="A19" s="218" t="s">
        <v>95</v>
      </c>
      <c r="B19" s="219"/>
      <c r="C19" s="220"/>
      <c r="D19" s="17" t="s">
        <v>96</v>
      </c>
      <c r="E19" s="4">
        <v>10200</v>
      </c>
      <c r="F19" s="4">
        <f t="shared" si="3"/>
        <v>-1484</v>
      </c>
      <c r="G19" s="4">
        <v>8716</v>
      </c>
    </row>
    <row r="20" spans="1:7" s="97" customFormat="1" ht="15" customHeight="1" x14ac:dyDescent="0.2">
      <c r="A20" s="201" t="s">
        <v>97</v>
      </c>
      <c r="B20" s="202"/>
      <c r="C20" s="203"/>
      <c r="D20" s="17" t="s">
        <v>98</v>
      </c>
      <c r="E20" s="4">
        <v>1550</v>
      </c>
      <c r="F20" s="4">
        <f t="shared" si="3"/>
        <v>-950</v>
      </c>
      <c r="G20" s="4">
        <v>600</v>
      </c>
    </row>
    <row r="21" spans="1:7" s="97" customFormat="1" ht="25.5" x14ac:dyDescent="0.2">
      <c r="A21" s="218" t="s">
        <v>99</v>
      </c>
      <c r="B21" s="219"/>
      <c r="C21" s="220"/>
      <c r="D21" s="17" t="s">
        <v>100</v>
      </c>
      <c r="E21" s="4">
        <v>5000</v>
      </c>
      <c r="F21" s="4">
        <f t="shared" si="3"/>
        <v>1500</v>
      </c>
      <c r="G21" s="4">
        <v>6500</v>
      </c>
    </row>
    <row r="22" spans="1:7" s="97" customFormat="1" ht="15" customHeight="1" x14ac:dyDescent="0.2">
      <c r="A22" s="201" t="s">
        <v>101</v>
      </c>
      <c r="B22" s="202"/>
      <c r="C22" s="203"/>
      <c r="D22" s="17" t="s">
        <v>102</v>
      </c>
      <c r="E22" s="4">
        <v>34300</v>
      </c>
      <c r="F22" s="4">
        <f t="shared" si="3"/>
        <v>-4920</v>
      </c>
      <c r="G22" s="4">
        <v>29380</v>
      </c>
    </row>
    <row r="23" spans="1:7" s="97" customFormat="1" ht="25.5" x14ac:dyDescent="0.2">
      <c r="A23" s="218" t="s">
        <v>103</v>
      </c>
      <c r="B23" s="219"/>
      <c r="C23" s="220"/>
      <c r="D23" s="17" t="s">
        <v>104</v>
      </c>
      <c r="E23" s="4">
        <v>2360</v>
      </c>
      <c r="F23" s="4">
        <f t="shared" si="3"/>
        <v>-860</v>
      </c>
      <c r="G23" s="4">
        <v>1500</v>
      </c>
    </row>
    <row r="24" spans="1:7" s="97" customFormat="1" ht="15" customHeight="1" x14ac:dyDescent="0.2">
      <c r="A24" s="201" t="s">
        <v>105</v>
      </c>
      <c r="B24" s="202"/>
      <c r="C24" s="203"/>
      <c r="D24" s="17" t="s">
        <v>106</v>
      </c>
      <c r="E24" s="4">
        <v>1000</v>
      </c>
      <c r="F24" s="4">
        <f t="shared" si="3"/>
        <v>500</v>
      </c>
      <c r="G24" s="4">
        <v>1500</v>
      </c>
    </row>
    <row r="25" spans="1:7" s="97" customFormat="1" ht="15" customHeight="1" x14ac:dyDescent="0.2">
      <c r="A25" s="201" t="s">
        <v>107</v>
      </c>
      <c r="B25" s="202"/>
      <c r="C25" s="203"/>
      <c r="D25" s="17" t="s">
        <v>108</v>
      </c>
      <c r="E25" s="4">
        <v>7400</v>
      </c>
      <c r="F25" s="4">
        <f t="shared" si="3"/>
        <v>820</v>
      </c>
      <c r="G25" s="4">
        <v>8220</v>
      </c>
    </row>
    <row r="26" spans="1:7" s="97" customFormat="1" ht="25.5" x14ac:dyDescent="0.2">
      <c r="A26" s="218" t="s">
        <v>109</v>
      </c>
      <c r="B26" s="219"/>
      <c r="C26" s="220"/>
      <c r="D26" s="17" t="s">
        <v>110</v>
      </c>
      <c r="E26" s="4">
        <v>11700</v>
      </c>
      <c r="F26" s="4">
        <f t="shared" si="3"/>
        <v>3300</v>
      </c>
      <c r="G26" s="4">
        <v>15000</v>
      </c>
    </row>
    <row r="27" spans="1:7" s="97" customFormat="1" ht="15" customHeight="1" x14ac:dyDescent="0.2">
      <c r="A27" s="201" t="s">
        <v>111</v>
      </c>
      <c r="B27" s="202"/>
      <c r="C27" s="203"/>
      <c r="D27" s="17" t="s">
        <v>112</v>
      </c>
      <c r="E27" s="4">
        <v>600</v>
      </c>
      <c r="F27" s="4">
        <f t="shared" si="3"/>
        <v>900</v>
      </c>
      <c r="G27" s="4">
        <v>1500</v>
      </c>
    </row>
    <row r="28" spans="1:7" s="97" customFormat="1" ht="15" customHeight="1" x14ac:dyDescent="0.2">
      <c r="A28" s="201" t="s">
        <v>113</v>
      </c>
      <c r="B28" s="202"/>
      <c r="C28" s="203"/>
      <c r="D28" s="17" t="s">
        <v>114</v>
      </c>
      <c r="E28" s="4">
        <v>4700</v>
      </c>
      <c r="F28" s="4">
        <f t="shared" si="3"/>
        <v>-170</v>
      </c>
      <c r="G28" s="4">
        <v>4530</v>
      </c>
    </row>
    <row r="29" spans="1:7" s="97" customFormat="1" ht="15" customHeight="1" x14ac:dyDescent="0.2">
      <c r="A29" s="201" t="s">
        <v>115</v>
      </c>
      <c r="B29" s="202"/>
      <c r="C29" s="203"/>
      <c r="D29" s="17" t="s">
        <v>116</v>
      </c>
      <c r="E29" s="4">
        <v>250</v>
      </c>
      <c r="F29" s="4">
        <f t="shared" si="3"/>
        <v>-250</v>
      </c>
      <c r="G29" s="4">
        <v>0</v>
      </c>
    </row>
    <row r="30" spans="1:7" s="97" customFormat="1" ht="15" customHeight="1" x14ac:dyDescent="0.2">
      <c r="A30" s="201" t="s">
        <v>117</v>
      </c>
      <c r="B30" s="202"/>
      <c r="C30" s="203"/>
      <c r="D30" s="17" t="s">
        <v>118</v>
      </c>
      <c r="E30" s="4">
        <v>2800</v>
      </c>
      <c r="F30" s="4">
        <f t="shared" si="3"/>
        <v>-10</v>
      </c>
      <c r="G30" s="4">
        <v>2790</v>
      </c>
    </row>
    <row r="31" spans="1:7" s="97" customFormat="1" ht="30" customHeight="1" x14ac:dyDescent="0.2">
      <c r="A31" s="201" t="s">
        <v>119</v>
      </c>
      <c r="B31" s="202"/>
      <c r="C31" s="203"/>
      <c r="D31" s="17" t="s">
        <v>120</v>
      </c>
      <c r="E31" s="4">
        <v>6750</v>
      </c>
      <c r="F31" s="4">
        <f t="shared" si="3"/>
        <v>57</v>
      </c>
      <c r="G31" s="4">
        <v>6807</v>
      </c>
    </row>
    <row r="32" spans="1:7" s="97" customFormat="1" ht="17.25" customHeight="1" x14ac:dyDescent="0.2">
      <c r="A32" s="201" t="s">
        <v>121</v>
      </c>
      <c r="B32" s="202"/>
      <c r="C32" s="203"/>
      <c r="D32" s="17" t="s">
        <v>122</v>
      </c>
      <c r="E32" s="4">
        <v>5700</v>
      </c>
      <c r="F32" s="4">
        <f t="shared" si="3"/>
        <v>-800</v>
      </c>
      <c r="G32" s="4">
        <v>4900</v>
      </c>
    </row>
    <row r="33" spans="1:7" s="97" customFormat="1" ht="15" customHeight="1" x14ac:dyDescent="0.2">
      <c r="A33" s="201" t="s">
        <v>123</v>
      </c>
      <c r="B33" s="202"/>
      <c r="C33" s="203"/>
      <c r="D33" s="17" t="s">
        <v>124</v>
      </c>
      <c r="E33" s="4">
        <v>4070</v>
      </c>
      <c r="F33" s="4">
        <f t="shared" si="3"/>
        <v>-168</v>
      </c>
      <c r="G33" s="4">
        <v>3902</v>
      </c>
    </row>
    <row r="34" spans="1:7" s="97" customFormat="1" ht="15" customHeight="1" x14ac:dyDescent="0.2">
      <c r="A34" s="201" t="s">
        <v>125</v>
      </c>
      <c r="B34" s="202"/>
      <c r="C34" s="203"/>
      <c r="D34" s="17" t="s">
        <v>126</v>
      </c>
      <c r="E34" s="4">
        <v>7930</v>
      </c>
      <c r="F34" s="4">
        <f t="shared" si="3"/>
        <v>-24</v>
      </c>
      <c r="G34" s="4">
        <v>7906</v>
      </c>
    </row>
    <row r="35" spans="1:7" s="97" customFormat="1" ht="15" customHeight="1" x14ac:dyDescent="0.2">
      <c r="A35" s="201" t="s">
        <v>127</v>
      </c>
      <c r="B35" s="202"/>
      <c r="C35" s="203"/>
      <c r="D35" s="17" t="s">
        <v>128</v>
      </c>
      <c r="E35" s="4">
        <v>1200</v>
      </c>
      <c r="F35" s="4">
        <f t="shared" si="3"/>
        <v>-200</v>
      </c>
      <c r="G35" s="4">
        <v>1000</v>
      </c>
    </row>
    <row r="36" spans="1:7" s="97" customFormat="1" ht="15" customHeight="1" x14ac:dyDescent="0.2">
      <c r="A36" s="201" t="s">
        <v>129</v>
      </c>
      <c r="B36" s="202"/>
      <c r="C36" s="203"/>
      <c r="D36" s="17" t="s">
        <v>130</v>
      </c>
      <c r="E36" s="4">
        <v>300</v>
      </c>
      <c r="F36" s="4">
        <f t="shared" si="3"/>
        <v>-132</v>
      </c>
      <c r="G36" s="4">
        <v>168</v>
      </c>
    </row>
    <row r="37" spans="1:7" s="97" customFormat="1" ht="24" customHeight="1" x14ac:dyDescent="0.2">
      <c r="A37" s="201" t="s">
        <v>183</v>
      </c>
      <c r="B37" s="202"/>
      <c r="C37" s="203"/>
      <c r="D37" s="17" t="s">
        <v>184</v>
      </c>
      <c r="E37" s="4">
        <v>100</v>
      </c>
      <c r="F37" s="4">
        <f t="shared" si="3"/>
        <v>0</v>
      </c>
      <c r="G37" s="4">
        <v>100</v>
      </c>
    </row>
    <row r="38" spans="1:7" ht="15" customHeight="1" x14ac:dyDescent="0.2">
      <c r="A38" s="155" t="s">
        <v>48</v>
      </c>
      <c r="B38" s="156"/>
      <c r="C38" s="157"/>
      <c r="D38" s="17" t="s">
        <v>49</v>
      </c>
      <c r="E38" s="4">
        <f>SUM(E39:E39)</f>
        <v>260</v>
      </c>
      <c r="F38" s="4">
        <f>F39</f>
        <v>0</v>
      </c>
      <c r="G38" s="4">
        <f>E38+F38</f>
        <v>260</v>
      </c>
    </row>
    <row r="39" spans="1:7" ht="15" customHeight="1" x14ac:dyDescent="0.2">
      <c r="A39" s="201" t="s">
        <v>131</v>
      </c>
      <c r="B39" s="202"/>
      <c r="C39" s="203"/>
      <c r="D39" s="17" t="s">
        <v>132</v>
      </c>
      <c r="E39" s="4">
        <v>260</v>
      </c>
      <c r="F39" s="4">
        <v>0</v>
      </c>
      <c r="G39" s="4">
        <f>E39+F39</f>
        <v>260</v>
      </c>
    </row>
    <row r="40" spans="1:7" ht="25.5" customHeight="1" x14ac:dyDescent="0.2">
      <c r="A40" s="152" t="s">
        <v>51</v>
      </c>
      <c r="B40" s="153"/>
      <c r="C40" s="154"/>
      <c r="D40" s="17" t="s">
        <v>13</v>
      </c>
      <c r="E40" s="4">
        <f>E41</f>
        <v>600</v>
      </c>
      <c r="F40" s="4">
        <f>F41</f>
        <v>-83</v>
      </c>
      <c r="G40" s="4">
        <f>G41</f>
        <v>517</v>
      </c>
    </row>
    <row r="41" spans="1:7" ht="25.5" customHeight="1" x14ac:dyDescent="0.2">
      <c r="A41" s="155" t="s">
        <v>50</v>
      </c>
      <c r="B41" s="156"/>
      <c r="C41" s="157"/>
      <c r="D41" s="17" t="s">
        <v>52</v>
      </c>
      <c r="E41" s="4">
        <f>SUM(E42:E42)</f>
        <v>600</v>
      </c>
      <c r="F41" s="4">
        <f>F42</f>
        <v>-83</v>
      </c>
      <c r="G41" s="4">
        <f>G42</f>
        <v>517</v>
      </c>
    </row>
    <row r="42" spans="1:7" ht="14.25" customHeight="1" x14ac:dyDescent="0.2">
      <c r="A42" s="201" t="s">
        <v>133</v>
      </c>
      <c r="B42" s="222"/>
      <c r="C42" s="223"/>
      <c r="D42" s="17" t="s">
        <v>134</v>
      </c>
      <c r="E42" s="4">
        <v>600</v>
      </c>
      <c r="F42" s="4">
        <f>G42-E42</f>
        <v>-83</v>
      </c>
      <c r="G42" s="4">
        <v>517</v>
      </c>
    </row>
    <row r="43" spans="1:7" ht="25.5" customHeight="1" x14ac:dyDescent="0.2">
      <c r="A43" s="158" t="s">
        <v>53</v>
      </c>
      <c r="B43" s="159"/>
      <c r="C43" s="160"/>
      <c r="D43" s="18" t="s">
        <v>54</v>
      </c>
      <c r="E43" s="4">
        <f>E44+E61+E71+E106+E152+E168+E179</f>
        <v>527553</v>
      </c>
      <c r="F43" s="4">
        <f>G43-E43</f>
        <v>-232642</v>
      </c>
      <c r="G43" s="4">
        <f>G44+G61+G71+G106+G152+G168+G179</f>
        <v>294911</v>
      </c>
    </row>
    <row r="44" spans="1:7" ht="25.5" customHeight="1" x14ac:dyDescent="0.2">
      <c r="A44" s="161" t="s">
        <v>55</v>
      </c>
      <c r="B44" s="162"/>
      <c r="C44" s="163"/>
      <c r="D44" s="18" t="s">
        <v>56</v>
      </c>
      <c r="E44" s="4">
        <f>E45</f>
        <v>24114</v>
      </c>
      <c r="F44" s="4">
        <f>G44-E44</f>
        <v>533</v>
      </c>
      <c r="G44" s="4">
        <f>G45</f>
        <v>24647</v>
      </c>
    </row>
    <row r="45" spans="1:7" ht="15" customHeight="1" x14ac:dyDescent="0.2">
      <c r="A45" s="149" t="s">
        <v>43</v>
      </c>
      <c r="B45" s="150"/>
      <c r="C45" s="151"/>
      <c r="D45" s="17" t="s">
        <v>9</v>
      </c>
      <c r="E45" s="4">
        <f>E46+E55</f>
        <v>24114</v>
      </c>
      <c r="F45" s="4">
        <f>F46</f>
        <v>-3116</v>
      </c>
      <c r="G45" s="4">
        <f>G46+G55</f>
        <v>24647</v>
      </c>
    </row>
    <row r="46" spans="1:7" ht="15" customHeight="1" x14ac:dyDescent="0.2">
      <c r="A46" s="152" t="s">
        <v>45</v>
      </c>
      <c r="B46" s="153"/>
      <c r="C46" s="154"/>
      <c r="D46" s="17" t="s">
        <v>11</v>
      </c>
      <c r="E46" s="4">
        <f>E47</f>
        <v>18800</v>
      </c>
      <c r="F46" s="4">
        <f t="shared" ref="F46:F50" si="4">G46-E46</f>
        <v>-3116</v>
      </c>
      <c r="G46" s="4">
        <f>G47</f>
        <v>15684</v>
      </c>
    </row>
    <row r="47" spans="1:7" ht="15" customHeight="1" x14ac:dyDescent="0.2">
      <c r="A47" s="155" t="s">
        <v>47</v>
      </c>
      <c r="B47" s="156"/>
      <c r="C47" s="157"/>
      <c r="D47" s="17" t="s">
        <v>22</v>
      </c>
      <c r="E47" s="3">
        <f>SUM(E48:E54)</f>
        <v>18800</v>
      </c>
      <c r="F47" s="4">
        <f>G47-E47</f>
        <v>-3116</v>
      </c>
      <c r="G47" s="4">
        <f>G48+G49+G50+G51+G52+G53+G54</f>
        <v>15684</v>
      </c>
    </row>
    <row r="48" spans="1:7" s="97" customFormat="1" ht="15" customHeight="1" x14ac:dyDescent="0.2">
      <c r="A48" s="201" t="s">
        <v>93</v>
      </c>
      <c r="B48" s="222"/>
      <c r="C48" s="223"/>
      <c r="D48" s="17" t="s">
        <v>94</v>
      </c>
      <c r="E48" s="4">
        <v>5100</v>
      </c>
      <c r="F48" s="4"/>
      <c r="G48" s="4">
        <v>7000</v>
      </c>
    </row>
    <row r="49" spans="1:7" s="97" customFormat="1" ht="15" customHeight="1" x14ac:dyDescent="0.2">
      <c r="A49" s="201" t="s">
        <v>97</v>
      </c>
      <c r="B49" s="202"/>
      <c r="C49" s="203"/>
      <c r="D49" s="17" t="s">
        <v>98</v>
      </c>
      <c r="E49" s="4">
        <v>200</v>
      </c>
      <c r="F49" s="4">
        <f>G49-E49</f>
        <v>-130</v>
      </c>
      <c r="G49" s="4">
        <v>70</v>
      </c>
    </row>
    <row r="50" spans="1:7" s="97" customFormat="1" ht="25.5" x14ac:dyDescent="0.2">
      <c r="A50" s="218" t="s">
        <v>99</v>
      </c>
      <c r="B50" s="219"/>
      <c r="C50" s="220"/>
      <c r="D50" s="17" t="s">
        <v>100</v>
      </c>
      <c r="E50" s="4">
        <v>2500</v>
      </c>
      <c r="F50" s="4">
        <f t="shared" si="4"/>
        <v>2000</v>
      </c>
      <c r="G50" s="4">
        <v>4500</v>
      </c>
    </row>
    <row r="51" spans="1:7" s="97" customFormat="1" ht="25.5" customHeight="1" x14ac:dyDescent="0.2">
      <c r="A51" s="218" t="s">
        <v>103</v>
      </c>
      <c r="B51" s="219"/>
      <c r="C51" s="220"/>
      <c r="D51" s="17" t="s">
        <v>104</v>
      </c>
      <c r="E51" s="4">
        <v>5000</v>
      </c>
      <c r="F51" s="113">
        <v>2500</v>
      </c>
      <c r="G51" s="4">
        <v>465</v>
      </c>
    </row>
    <row r="52" spans="1:7" s="97" customFormat="1" ht="25.5" x14ac:dyDescent="0.2">
      <c r="A52" s="218" t="s">
        <v>109</v>
      </c>
      <c r="B52" s="219"/>
      <c r="C52" s="220"/>
      <c r="D52" s="17" t="s">
        <v>110</v>
      </c>
      <c r="E52" s="74">
        <v>1000</v>
      </c>
      <c r="F52" s="74">
        <v>0</v>
      </c>
      <c r="G52" s="4">
        <v>149</v>
      </c>
    </row>
    <row r="53" spans="1:7" s="97" customFormat="1" ht="15" customHeight="1" x14ac:dyDescent="0.2">
      <c r="A53" s="201" t="s">
        <v>119</v>
      </c>
      <c r="B53" s="202"/>
      <c r="C53" s="203"/>
      <c r="D53" s="17" t="s">
        <v>120</v>
      </c>
      <c r="E53" s="4">
        <v>2500</v>
      </c>
      <c r="F53" s="4">
        <v>0</v>
      </c>
      <c r="G53" s="4">
        <v>1500</v>
      </c>
    </row>
    <row r="54" spans="1:7" s="97" customFormat="1" ht="15" customHeight="1" x14ac:dyDescent="0.2">
      <c r="A54" s="201" t="s">
        <v>123</v>
      </c>
      <c r="B54" s="202"/>
      <c r="C54" s="203"/>
      <c r="D54" s="17" t="s">
        <v>124</v>
      </c>
      <c r="E54" s="4">
        <v>2500</v>
      </c>
      <c r="F54" s="4">
        <v>0</v>
      </c>
      <c r="G54" s="4">
        <v>2000</v>
      </c>
    </row>
    <row r="55" spans="1:7" ht="25.5" customHeight="1" x14ac:dyDescent="0.2">
      <c r="A55" s="152" t="s">
        <v>51</v>
      </c>
      <c r="B55" s="153"/>
      <c r="C55" s="154"/>
      <c r="D55" s="17" t="s">
        <v>13</v>
      </c>
      <c r="E55" s="4">
        <f>E56</f>
        <v>5314</v>
      </c>
      <c r="F55" s="4">
        <f>F56</f>
        <v>3649</v>
      </c>
      <c r="G55" s="4">
        <f>G56</f>
        <v>8963</v>
      </c>
    </row>
    <row r="56" spans="1:7" ht="25.5" customHeight="1" x14ac:dyDescent="0.2">
      <c r="A56" s="200" t="s">
        <v>50</v>
      </c>
      <c r="B56" s="177"/>
      <c r="C56" s="178"/>
      <c r="D56" s="26" t="s">
        <v>52</v>
      </c>
      <c r="E56" s="3">
        <f>SUM(E57:E60)</f>
        <v>5314</v>
      </c>
      <c r="F56" s="98">
        <f>G56-E56</f>
        <v>3649</v>
      </c>
      <c r="G56" s="98">
        <f>G57+G58+G59+G60</f>
        <v>8963</v>
      </c>
    </row>
    <row r="57" spans="1:7" x14ac:dyDescent="0.2">
      <c r="A57" s="201" t="s">
        <v>133</v>
      </c>
      <c r="B57" s="202"/>
      <c r="C57" s="203"/>
      <c r="D57" s="17" t="s">
        <v>134</v>
      </c>
      <c r="E57" s="4">
        <v>1175</v>
      </c>
      <c r="F57" s="4">
        <f>G57-E57</f>
        <v>826</v>
      </c>
      <c r="G57" s="98">
        <v>2001</v>
      </c>
    </row>
    <row r="58" spans="1:7" x14ac:dyDescent="0.2">
      <c r="A58" s="201" t="s">
        <v>185</v>
      </c>
      <c r="B58" s="202"/>
      <c r="C58" s="203"/>
      <c r="D58" s="17" t="s">
        <v>186</v>
      </c>
      <c r="E58" s="4">
        <v>1096</v>
      </c>
      <c r="F58" s="113">
        <f>G58-E58</f>
        <v>0</v>
      </c>
      <c r="G58" s="98">
        <v>1096</v>
      </c>
    </row>
    <row r="59" spans="1:7" x14ac:dyDescent="0.2">
      <c r="A59" s="201" t="s">
        <v>187</v>
      </c>
      <c r="B59" s="202"/>
      <c r="C59" s="203"/>
      <c r="D59" s="17" t="s">
        <v>188</v>
      </c>
      <c r="E59" s="4">
        <v>543</v>
      </c>
      <c r="F59" s="113">
        <f>G59-E59</f>
        <v>0</v>
      </c>
      <c r="G59" s="98">
        <v>543</v>
      </c>
    </row>
    <row r="60" spans="1:7" ht="25.5" x14ac:dyDescent="0.2">
      <c r="A60" s="218" t="s">
        <v>137</v>
      </c>
      <c r="B60" s="219"/>
      <c r="C60" s="220"/>
      <c r="D60" s="17" t="s">
        <v>138</v>
      </c>
      <c r="E60" s="4">
        <v>2500</v>
      </c>
      <c r="F60" s="4">
        <v>0</v>
      </c>
      <c r="G60" s="98">
        <v>5323</v>
      </c>
    </row>
    <row r="61" spans="1:7" ht="15" customHeight="1" x14ac:dyDescent="0.2">
      <c r="A61" s="198" t="s">
        <v>58</v>
      </c>
      <c r="B61" s="199"/>
      <c r="C61" s="221"/>
      <c r="D61" s="28" t="s">
        <v>59</v>
      </c>
      <c r="E61" s="101">
        <f>E62+E67</f>
        <v>120000</v>
      </c>
      <c r="F61" s="101">
        <f>G61-E61</f>
        <v>3469</v>
      </c>
      <c r="G61" s="98">
        <f>G62+G67</f>
        <v>123469</v>
      </c>
    </row>
    <row r="62" spans="1:7" ht="15" customHeight="1" x14ac:dyDescent="0.2">
      <c r="A62" s="228" t="s">
        <v>43</v>
      </c>
      <c r="B62" s="229"/>
      <c r="C62" s="230"/>
      <c r="D62" s="26" t="s">
        <v>9</v>
      </c>
      <c r="E62" s="101">
        <f>E64</f>
        <v>20000</v>
      </c>
      <c r="F62" s="101">
        <f>G62-E62</f>
        <v>3469</v>
      </c>
      <c r="G62" s="98">
        <f>G63</f>
        <v>23469</v>
      </c>
    </row>
    <row r="63" spans="1:7" ht="31.5" customHeight="1" x14ac:dyDescent="0.2">
      <c r="A63" s="152" t="s">
        <v>51</v>
      </c>
      <c r="B63" s="153"/>
      <c r="C63" s="154"/>
      <c r="D63" s="17" t="s">
        <v>13</v>
      </c>
      <c r="E63" s="4">
        <f>E64</f>
        <v>20000</v>
      </c>
      <c r="F63" s="101">
        <f t="shared" ref="F63:F66" si="5">G63-E63</f>
        <v>3469</v>
      </c>
      <c r="G63" s="4">
        <f>G64</f>
        <v>23469</v>
      </c>
    </row>
    <row r="64" spans="1:7" ht="30.75" customHeight="1" x14ac:dyDescent="0.2">
      <c r="A64" s="200" t="s">
        <v>60</v>
      </c>
      <c r="B64" s="177"/>
      <c r="C64" s="178"/>
      <c r="D64" s="26" t="s">
        <v>61</v>
      </c>
      <c r="E64" s="98">
        <f>SUM(E66)</f>
        <v>20000</v>
      </c>
      <c r="F64" s="101">
        <f t="shared" si="5"/>
        <v>3469</v>
      </c>
      <c r="G64" s="4">
        <f>G65+G66</f>
        <v>23469</v>
      </c>
    </row>
    <row r="65" spans="1:7" ht="30.75" customHeight="1" x14ac:dyDescent="0.2">
      <c r="A65" s="201" t="s">
        <v>191</v>
      </c>
      <c r="B65" s="202"/>
      <c r="C65" s="203"/>
      <c r="D65" s="17" t="s">
        <v>192</v>
      </c>
      <c r="E65" s="121">
        <v>0</v>
      </c>
      <c r="F65" s="101">
        <f t="shared" si="5"/>
        <v>3469</v>
      </c>
      <c r="G65" s="4">
        <v>3469</v>
      </c>
    </row>
    <row r="66" spans="1:7" ht="32.25" customHeight="1" x14ac:dyDescent="0.2">
      <c r="A66" s="201" t="s">
        <v>139</v>
      </c>
      <c r="B66" s="202"/>
      <c r="C66" s="203"/>
      <c r="D66" s="17" t="s">
        <v>140</v>
      </c>
      <c r="E66" s="3">
        <v>20000</v>
      </c>
      <c r="F66" s="101">
        <f t="shared" si="5"/>
        <v>0</v>
      </c>
      <c r="G66" s="4">
        <v>20000</v>
      </c>
    </row>
    <row r="67" spans="1:7" ht="15" customHeight="1" x14ac:dyDescent="0.2">
      <c r="A67" s="228" t="s">
        <v>170</v>
      </c>
      <c r="B67" s="229"/>
      <c r="C67" s="230"/>
      <c r="D67" s="26" t="s">
        <v>57</v>
      </c>
      <c r="E67" s="101">
        <f>E69</f>
        <v>100000</v>
      </c>
      <c r="F67" s="101">
        <f>G67-E67</f>
        <v>0</v>
      </c>
      <c r="G67" s="98">
        <f t="shared" ref="G67" si="6">G69</f>
        <v>100000</v>
      </c>
    </row>
    <row r="68" spans="1:7" ht="30" customHeight="1" x14ac:dyDescent="0.2">
      <c r="A68" s="152" t="s">
        <v>51</v>
      </c>
      <c r="B68" s="153"/>
      <c r="C68" s="154"/>
      <c r="D68" s="17" t="s">
        <v>13</v>
      </c>
      <c r="E68" s="4">
        <f>E69</f>
        <v>100000</v>
      </c>
      <c r="F68" s="101">
        <f t="shared" ref="F68:F70" si="7">G68-E68</f>
        <v>0</v>
      </c>
      <c r="G68" s="4">
        <f>G69</f>
        <v>100000</v>
      </c>
    </row>
    <row r="69" spans="1:7" ht="25.5" customHeight="1" x14ac:dyDescent="0.2">
      <c r="A69" s="200" t="s">
        <v>60</v>
      </c>
      <c r="B69" s="177"/>
      <c r="C69" s="178"/>
      <c r="D69" s="26" t="s">
        <v>61</v>
      </c>
      <c r="E69" s="98">
        <f>SUM(E70)</f>
        <v>100000</v>
      </c>
      <c r="F69" s="101">
        <f t="shared" si="7"/>
        <v>0</v>
      </c>
      <c r="G69" s="4">
        <f>G70</f>
        <v>100000</v>
      </c>
    </row>
    <row r="70" spans="1:7" ht="25.5" x14ac:dyDescent="0.2">
      <c r="A70" s="201" t="s">
        <v>139</v>
      </c>
      <c r="B70" s="202"/>
      <c r="C70" s="203"/>
      <c r="D70" s="17" t="s">
        <v>140</v>
      </c>
      <c r="E70" s="3">
        <v>100000</v>
      </c>
      <c r="F70" s="101">
        <f t="shared" si="7"/>
        <v>0</v>
      </c>
      <c r="G70" s="4">
        <v>100000</v>
      </c>
    </row>
    <row r="71" spans="1:7" ht="15" customHeight="1" x14ac:dyDescent="0.2">
      <c r="A71" s="198" t="s">
        <v>62</v>
      </c>
      <c r="B71" s="199"/>
      <c r="C71" s="221"/>
      <c r="D71" s="27" t="s">
        <v>63</v>
      </c>
      <c r="E71" s="98">
        <f>E72+E96+E90+E79</f>
        <v>56942</v>
      </c>
      <c r="F71" s="98">
        <f>G71-E71</f>
        <v>6100</v>
      </c>
      <c r="G71" s="98">
        <f>G72+G79+G90+G96</f>
        <v>63042</v>
      </c>
    </row>
    <row r="72" spans="1:7" ht="15" customHeight="1" x14ac:dyDescent="0.2">
      <c r="A72" s="149" t="s">
        <v>43</v>
      </c>
      <c r="B72" s="150"/>
      <c r="C72" s="151"/>
      <c r="D72" s="25" t="s">
        <v>9</v>
      </c>
      <c r="E72" s="98">
        <f t="shared" ref="E72:E73" si="8">E73</f>
        <v>19327</v>
      </c>
      <c r="F72" s="98">
        <f>G72-E72</f>
        <v>4600</v>
      </c>
      <c r="G72" s="98">
        <f>G73</f>
        <v>23927</v>
      </c>
    </row>
    <row r="73" spans="1:7" ht="15" customHeight="1" x14ac:dyDescent="0.2">
      <c r="A73" s="152" t="s">
        <v>45</v>
      </c>
      <c r="B73" s="153"/>
      <c r="C73" s="154"/>
      <c r="D73" s="25" t="s">
        <v>11</v>
      </c>
      <c r="E73" s="98">
        <f t="shared" si="8"/>
        <v>19327</v>
      </c>
      <c r="F73" s="98">
        <f>G73-E73</f>
        <v>4600</v>
      </c>
      <c r="G73" s="98">
        <f>G74</f>
        <v>23927</v>
      </c>
    </row>
    <row r="74" spans="1:7" ht="15" customHeight="1" x14ac:dyDescent="0.2">
      <c r="A74" s="155" t="s">
        <v>47</v>
      </c>
      <c r="B74" s="156"/>
      <c r="C74" s="157"/>
      <c r="D74" s="25" t="s">
        <v>22</v>
      </c>
      <c r="E74" s="98">
        <f>SUM(E75:E78)</f>
        <v>19327</v>
      </c>
      <c r="F74" s="98">
        <f>G74-E74</f>
        <v>4600</v>
      </c>
      <c r="G74" s="98">
        <f>G75+G76+G77+G78</f>
        <v>23927</v>
      </c>
    </row>
    <row r="75" spans="1:7" s="97" customFormat="1" x14ac:dyDescent="0.2">
      <c r="A75" s="201" t="s">
        <v>119</v>
      </c>
      <c r="B75" s="202"/>
      <c r="C75" s="203"/>
      <c r="D75" s="17" t="s">
        <v>120</v>
      </c>
      <c r="E75" s="74">
        <v>7400</v>
      </c>
      <c r="F75" s="98">
        <f t="shared" ref="F75:F78" si="9">G75-E75</f>
        <v>2827</v>
      </c>
      <c r="G75" s="98">
        <v>10227</v>
      </c>
    </row>
    <row r="76" spans="1:7" s="97" customFormat="1" ht="15" customHeight="1" x14ac:dyDescent="0.2">
      <c r="A76" s="201" t="s">
        <v>123</v>
      </c>
      <c r="B76" s="202"/>
      <c r="C76" s="203"/>
      <c r="D76" s="17" t="s">
        <v>124</v>
      </c>
      <c r="E76" s="4">
        <v>11500</v>
      </c>
      <c r="F76" s="98">
        <f t="shared" si="9"/>
        <v>2000</v>
      </c>
      <c r="G76" s="98">
        <v>13500</v>
      </c>
    </row>
    <row r="77" spans="1:7" s="97" customFormat="1" ht="25.5" x14ac:dyDescent="0.2">
      <c r="A77" s="201" t="s">
        <v>135</v>
      </c>
      <c r="B77" s="202"/>
      <c r="C77" s="203"/>
      <c r="D77" s="17" t="s">
        <v>136</v>
      </c>
      <c r="E77" s="4">
        <v>200</v>
      </c>
      <c r="F77" s="98">
        <f t="shared" si="9"/>
        <v>0</v>
      </c>
      <c r="G77" s="98">
        <v>200</v>
      </c>
    </row>
    <row r="78" spans="1:7" s="97" customFormat="1" x14ac:dyDescent="0.2">
      <c r="A78" s="201" t="s">
        <v>125</v>
      </c>
      <c r="B78" s="202"/>
      <c r="C78" s="203"/>
      <c r="D78" s="17" t="s">
        <v>126</v>
      </c>
      <c r="E78" s="74">
        <v>227</v>
      </c>
      <c r="F78" s="98">
        <f t="shared" si="9"/>
        <v>-227</v>
      </c>
      <c r="G78" s="98">
        <v>0</v>
      </c>
    </row>
    <row r="79" spans="1:7" s="97" customFormat="1" x14ac:dyDescent="0.2">
      <c r="A79" s="149" t="s">
        <v>174</v>
      </c>
      <c r="B79" s="150"/>
      <c r="C79" s="151"/>
      <c r="D79" s="25" t="s">
        <v>24</v>
      </c>
      <c r="E79" s="98">
        <f t="shared" ref="E79:E80" si="10">E80</f>
        <v>10000</v>
      </c>
      <c r="F79" s="98">
        <f>G79-E79</f>
        <v>0</v>
      </c>
      <c r="G79" s="98">
        <v>10000</v>
      </c>
    </row>
    <row r="80" spans="1:7" s="97" customFormat="1" x14ac:dyDescent="0.2">
      <c r="A80" s="152" t="s">
        <v>45</v>
      </c>
      <c r="B80" s="153"/>
      <c r="C80" s="154"/>
      <c r="D80" s="25" t="s">
        <v>11</v>
      </c>
      <c r="E80" s="98">
        <f t="shared" si="10"/>
        <v>10000</v>
      </c>
      <c r="F80" s="98">
        <f t="shared" ref="F80:F81" si="11">G80-E80</f>
        <v>0</v>
      </c>
      <c r="G80" s="98">
        <f>G81</f>
        <v>10000</v>
      </c>
    </row>
    <row r="81" spans="1:20" s="97" customFormat="1" x14ac:dyDescent="0.2">
      <c r="A81" s="155" t="s">
        <v>47</v>
      </c>
      <c r="B81" s="156"/>
      <c r="C81" s="157"/>
      <c r="D81" s="25" t="s">
        <v>22</v>
      </c>
      <c r="E81" s="98">
        <f>SUM(E82:E89)</f>
        <v>10000</v>
      </c>
      <c r="F81" s="98">
        <f t="shared" si="11"/>
        <v>0</v>
      </c>
      <c r="G81" s="98">
        <f>G82+G83+G84+G85+G86+G87+G88+G89</f>
        <v>10000</v>
      </c>
    </row>
    <row r="82" spans="1:20" s="97" customFormat="1" x14ac:dyDescent="0.2">
      <c r="A82" s="201" t="s">
        <v>93</v>
      </c>
      <c r="B82" s="202"/>
      <c r="C82" s="203"/>
      <c r="D82" s="17" t="s">
        <v>94</v>
      </c>
      <c r="E82" s="4">
        <v>1600</v>
      </c>
      <c r="F82" s="98">
        <f>G82-E82</f>
        <v>110</v>
      </c>
      <c r="G82" s="98">
        <v>1710</v>
      </c>
    </row>
    <row r="83" spans="1:20" s="97" customFormat="1" x14ac:dyDescent="0.2">
      <c r="A83" s="201" t="s">
        <v>101</v>
      </c>
      <c r="B83" s="202"/>
      <c r="C83" s="203"/>
      <c r="D83" s="17" t="s">
        <v>102</v>
      </c>
      <c r="E83" s="4">
        <v>800</v>
      </c>
      <c r="F83" s="98">
        <f t="shared" ref="F83:F89" si="12">G83-E83</f>
        <v>-800</v>
      </c>
      <c r="G83" s="98">
        <v>0</v>
      </c>
    </row>
    <row r="84" spans="1:20" s="97" customFormat="1" x14ac:dyDescent="0.2">
      <c r="A84" s="201" t="s">
        <v>113</v>
      </c>
      <c r="B84" s="202"/>
      <c r="C84" s="203"/>
      <c r="D84" s="17" t="s">
        <v>114</v>
      </c>
      <c r="E84" s="4">
        <v>600</v>
      </c>
      <c r="F84" s="98">
        <f t="shared" si="12"/>
        <v>-600</v>
      </c>
      <c r="G84" s="98">
        <v>0</v>
      </c>
    </row>
    <row r="85" spans="1:20" s="97" customFormat="1" x14ac:dyDescent="0.2">
      <c r="A85" s="201" t="s">
        <v>119</v>
      </c>
      <c r="B85" s="202"/>
      <c r="C85" s="203"/>
      <c r="D85" s="17" t="s">
        <v>120</v>
      </c>
      <c r="E85" s="74">
        <v>1000</v>
      </c>
      <c r="F85" s="98">
        <f t="shared" si="12"/>
        <v>789</v>
      </c>
      <c r="G85" s="98">
        <v>1789</v>
      </c>
    </row>
    <row r="86" spans="1:20" s="97" customFormat="1" x14ac:dyDescent="0.2">
      <c r="A86" s="201" t="s">
        <v>123</v>
      </c>
      <c r="B86" s="202"/>
      <c r="C86" s="203"/>
      <c r="D86" s="17" t="s">
        <v>124</v>
      </c>
      <c r="E86" s="4">
        <v>2000</v>
      </c>
      <c r="F86" s="98">
        <f t="shared" si="12"/>
        <v>1010</v>
      </c>
      <c r="G86" s="98">
        <v>3010</v>
      </c>
    </row>
    <row r="87" spans="1:20" s="97" customFormat="1" ht="25.5" x14ac:dyDescent="0.2">
      <c r="A87" s="201" t="s">
        <v>135</v>
      </c>
      <c r="B87" s="202"/>
      <c r="C87" s="203"/>
      <c r="D87" s="17" t="s">
        <v>136</v>
      </c>
      <c r="E87" s="74">
        <v>2000</v>
      </c>
      <c r="F87" s="98">
        <f t="shared" si="12"/>
        <v>-1509</v>
      </c>
      <c r="G87" s="98">
        <v>491</v>
      </c>
    </row>
    <row r="88" spans="1:20" s="97" customFormat="1" x14ac:dyDescent="0.2">
      <c r="A88" s="201" t="s">
        <v>125</v>
      </c>
      <c r="B88" s="202"/>
      <c r="C88" s="203"/>
      <c r="D88" s="17" t="s">
        <v>126</v>
      </c>
      <c r="E88" s="4">
        <v>500</v>
      </c>
      <c r="F88" s="98">
        <f t="shared" si="12"/>
        <v>-500</v>
      </c>
      <c r="G88" s="98">
        <v>0</v>
      </c>
    </row>
    <row r="89" spans="1:20" s="97" customFormat="1" x14ac:dyDescent="0.2">
      <c r="A89" s="201" t="s">
        <v>127</v>
      </c>
      <c r="B89" s="202"/>
      <c r="C89" s="203"/>
      <c r="D89" s="17" t="s">
        <v>128</v>
      </c>
      <c r="E89" s="4">
        <v>1500</v>
      </c>
      <c r="F89" s="98">
        <f t="shared" si="12"/>
        <v>1500</v>
      </c>
      <c r="G89" s="98">
        <v>3000</v>
      </c>
      <c r="T89" s="108"/>
    </row>
    <row r="90" spans="1:20" s="97" customFormat="1" ht="16.5" customHeight="1" x14ac:dyDescent="0.2">
      <c r="A90" s="186" t="s">
        <v>173</v>
      </c>
      <c r="B90" s="187"/>
      <c r="C90" s="188"/>
      <c r="D90" s="25" t="s">
        <v>29</v>
      </c>
      <c r="E90" s="101">
        <f>E91</f>
        <v>10553</v>
      </c>
      <c r="F90" s="98"/>
      <c r="G90" s="98">
        <f>E90+F90</f>
        <v>10553</v>
      </c>
      <c r="N90" s="209"/>
      <c r="O90" s="209"/>
      <c r="P90" s="209"/>
      <c r="Q90" s="103"/>
      <c r="R90" s="106"/>
      <c r="S90" s="106"/>
      <c r="T90" s="106"/>
    </row>
    <row r="91" spans="1:20" s="97" customFormat="1" ht="18" customHeight="1" x14ac:dyDescent="0.2">
      <c r="A91" s="152" t="s">
        <v>45</v>
      </c>
      <c r="B91" s="153"/>
      <c r="C91" s="154"/>
      <c r="D91" s="25" t="s">
        <v>11</v>
      </c>
      <c r="E91" s="98">
        <f t="shared" ref="E91" si="13">E92</f>
        <v>10553</v>
      </c>
      <c r="F91" s="98">
        <f>G91-E91</f>
        <v>0</v>
      </c>
      <c r="G91" s="98">
        <v>10553</v>
      </c>
      <c r="N91" s="146"/>
      <c r="O91" s="146"/>
      <c r="P91" s="146"/>
      <c r="Q91" s="103"/>
      <c r="R91" s="106"/>
      <c r="S91" s="105"/>
      <c r="T91" s="105"/>
    </row>
    <row r="92" spans="1:20" s="97" customFormat="1" ht="19.5" customHeight="1" x14ac:dyDescent="0.2">
      <c r="A92" s="155" t="s">
        <v>47</v>
      </c>
      <c r="B92" s="156"/>
      <c r="C92" s="157"/>
      <c r="D92" s="25" t="s">
        <v>22</v>
      </c>
      <c r="E92" s="98">
        <f>SUM(E93:E95)</f>
        <v>10553</v>
      </c>
      <c r="F92" s="98">
        <f t="shared" ref="F92:F95" si="14">G92-E92</f>
        <v>0</v>
      </c>
      <c r="G92" s="98">
        <f>G93+G94+G95</f>
        <v>10553</v>
      </c>
      <c r="N92" s="210"/>
      <c r="O92" s="211"/>
      <c r="P92" s="211"/>
      <c r="Q92" s="103"/>
      <c r="R92" s="106"/>
      <c r="S92" s="106"/>
      <c r="T92" s="106"/>
    </row>
    <row r="93" spans="1:20" s="97" customFormat="1" x14ac:dyDescent="0.2">
      <c r="A93" s="201" t="s">
        <v>111</v>
      </c>
      <c r="B93" s="202"/>
      <c r="C93" s="203"/>
      <c r="D93" s="17" t="s">
        <v>112</v>
      </c>
      <c r="E93" s="4">
        <v>1000</v>
      </c>
      <c r="F93" s="98">
        <f t="shared" si="14"/>
        <v>-1000</v>
      </c>
      <c r="G93" s="4">
        <v>0</v>
      </c>
      <c r="T93" s="108"/>
    </row>
    <row r="94" spans="1:20" s="97" customFormat="1" x14ac:dyDescent="0.2">
      <c r="A94" s="201" t="s">
        <v>119</v>
      </c>
      <c r="B94" s="202"/>
      <c r="C94" s="203"/>
      <c r="D94" s="17" t="s">
        <v>120</v>
      </c>
      <c r="E94" s="74">
        <v>3553</v>
      </c>
      <c r="F94" s="98">
        <f t="shared" si="14"/>
        <v>2882</v>
      </c>
      <c r="G94" s="4">
        <v>6435</v>
      </c>
    </row>
    <row r="95" spans="1:20" s="97" customFormat="1" x14ac:dyDescent="0.2">
      <c r="A95" s="201" t="s">
        <v>123</v>
      </c>
      <c r="B95" s="202"/>
      <c r="C95" s="203"/>
      <c r="D95" s="17" t="s">
        <v>124</v>
      </c>
      <c r="E95" s="4">
        <v>6000</v>
      </c>
      <c r="F95" s="98">
        <f t="shared" si="14"/>
        <v>-1882</v>
      </c>
      <c r="G95" s="4">
        <v>4118</v>
      </c>
    </row>
    <row r="96" spans="1:20" ht="15" customHeight="1" x14ac:dyDescent="0.2">
      <c r="A96" s="228" t="s">
        <v>170</v>
      </c>
      <c r="B96" s="229"/>
      <c r="C96" s="230"/>
      <c r="D96" s="25" t="s">
        <v>57</v>
      </c>
      <c r="E96" s="101">
        <f>E97</f>
        <v>17062</v>
      </c>
      <c r="F96" s="98">
        <f>G96-E96</f>
        <v>1500</v>
      </c>
      <c r="G96" s="98">
        <f>G97</f>
        <v>18562</v>
      </c>
    </row>
    <row r="97" spans="1:17" ht="15" customHeight="1" x14ac:dyDescent="0.2">
      <c r="A97" s="152" t="s">
        <v>45</v>
      </c>
      <c r="B97" s="153"/>
      <c r="C97" s="154"/>
      <c r="D97" s="25" t="s">
        <v>11</v>
      </c>
      <c r="E97" s="98">
        <f>E98</f>
        <v>17062</v>
      </c>
      <c r="F97" s="98">
        <f t="shared" ref="F97:F105" si="15">G97-E97</f>
        <v>1500</v>
      </c>
      <c r="G97" s="98">
        <f>G98</f>
        <v>18562</v>
      </c>
    </row>
    <row r="98" spans="1:17" ht="15" customHeight="1" x14ac:dyDescent="0.2">
      <c r="A98" s="155" t="s">
        <v>47</v>
      </c>
      <c r="B98" s="156"/>
      <c r="C98" s="157"/>
      <c r="D98" s="25" t="s">
        <v>22</v>
      </c>
      <c r="E98" s="98">
        <f>SUM(E101:E105)</f>
        <v>17062</v>
      </c>
      <c r="F98" s="98">
        <f t="shared" si="15"/>
        <v>1500</v>
      </c>
      <c r="G98" s="98">
        <f>G99+G100+G101+G102+G103+G104+G105</f>
        <v>18562</v>
      </c>
    </row>
    <row r="99" spans="1:17" ht="15" customHeight="1" x14ac:dyDescent="0.2">
      <c r="A99" s="201" t="s">
        <v>93</v>
      </c>
      <c r="B99" s="202"/>
      <c r="C99" s="203"/>
      <c r="D99" s="17" t="s">
        <v>94</v>
      </c>
      <c r="E99" s="98">
        <v>0</v>
      </c>
      <c r="F99" s="98">
        <f t="shared" si="15"/>
        <v>1500</v>
      </c>
      <c r="G99" s="98">
        <v>1500</v>
      </c>
    </row>
    <row r="100" spans="1:17" ht="25.5" x14ac:dyDescent="0.2">
      <c r="A100" s="201" t="s">
        <v>99</v>
      </c>
      <c r="B100" s="202"/>
      <c r="C100" s="203"/>
      <c r="D100" s="17" t="s">
        <v>100</v>
      </c>
      <c r="E100" s="98">
        <v>0</v>
      </c>
      <c r="F100" s="98">
        <f t="shared" si="15"/>
        <v>225</v>
      </c>
      <c r="G100" s="98">
        <v>225</v>
      </c>
    </row>
    <row r="101" spans="1:17" s="97" customFormat="1" x14ac:dyDescent="0.2">
      <c r="A101" s="201" t="s">
        <v>119</v>
      </c>
      <c r="B101" s="202"/>
      <c r="C101" s="203"/>
      <c r="D101" s="17" t="s">
        <v>120</v>
      </c>
      <c r="E101" s="74">
        <v>7024</v>
      </c>
      <c r="F101" s="98">
        <f t="shared" si="15"/>
        <v>-1678</v>
      </c>
      <c r="G101" s="98">
        <v>5346</v>
      </c>
    </row>
    <row r="102" spans="1:17" s="97" customFormat="1" ht="15" customHeight="1" x14ac:dyDescent="0.2">
      <c r="A102" s="201" t="s">
        <v>123</v>
      </c>
      <c r="B102" s="202"/>
      <c r="C102" s="203"/>
      <c r="D102" s="17" t="s">
        <v>124</v>
      </c>
      <c r="E102" s="4">
        <v>9500</v>
      </c>
      <c r="F102" s="98">
        <f t="shared" si="15"/>
        <v>0</v>
      </c>
      <c r="G102" s="98">
        <v>9500</v>
      </c>
      <c r="N102" s="204"/>
      <c r="O102" s="204"/>
      <c r="P102" s="204"/>
      <c r="Q102" s="110"/>
    </row>
    <row r="103" spans="1:17" s="97" customFormat="1" ht="25.5" x14ac:dyDescent="0.2">
      <c r="A103" s="201" t="s">
        <v>135</v>
      </c>
      <c r="B103" s="202"/>
      <c r="C103" s="203"/>
      <c r="D103" s="25" t="s">
        <v>136</v>
      </c>
      <c r="E103" s="4">
        <v>200</v>
      </c>
      <c r="F103" s="98">
        <f t="shared" si="15"/>
        <v>203</v>
      </c>
      <c r="G103" s="98">
        <v>403</v>
      </c>
      <c r="N103" s="205"/>
      <c r="O103" s="205"/>
      <c r="P103" s="205"/>
      <c r="Q103" s="111"/>
    </row>
    <row r="104" spans="1:17" s="97" customFormat="1" ht="15" customHeight="1" x14ac:dyDescent="0.2">
      <c r="A104" s="201" t="s">
        <v>125</v>
      </c>
      <c r="B104" s="202"/>
      <c r="C104" s="203"/>
      <c r="D104" s="25" t="s">
        <v>126</v>
      </c>
      <c r="E104" s="4">
        <v>238</v>
      </c>
      <c r="F104" s="98">
        <f t="shared" si="15"/>
        <v>1244</v>
      </c>
      <c r="G104" s="98">
        <v>1482</v>
      </c>
      <c r="N104" s="206"/>
      <c r="O104" s="206"/>
      <c r="P104" s="206"/>
      <c r="Q104" s="111"/>
    </row>
    <row r="105" spans="1:17" s="97" customFormat="1" ht="15" customHeight="1" x14ac:dyDescent="0.2">
      <c r="A105" s="201" t="s">
        <v>129</v>
      </c>
      <c r="B105" s="202"/>
      <c r="C105" s="203"/>
      <c r="D105" s="25" t="s">
        <v>130</v>
      </c>
      <c r="E105" s="4">
        <v>100</v>
      </c>
      <c r="F105" s="98">
        <f t="shared" si="15"/>
        <v>6</v>
      </c>
      <c r="G105" s="98">
        <v>106</v>
      </c>
      <c r="N105" s="207"/>
      <c r="O105" s="207"/>
      <c r="P105" s="207"/>
      <c r="Q105" s="112"/>
    </row>
    <row r="106" spans="1:17" ht="15" customHeight="1" x14ac:dyDescent="0.2">
      <c r="A106" s="198" t="s">
        <v>64</v>
      </c>
      <c r="B106" s="199"/>
      <c r="C106" s="221"/>
      <c r="D106" s="27" t="s">
        <v>65</v>
      </c>
      <c r="E106" s="98">
        <f>E115+E122+E130+E139</f>
        <v>64784</v>
      </c>
      <c r="F106" s="98">
        <f>G106-E106</f>
        <v>10590</v>
      </c>
      <c r="G106" s="98">
        <f>G107+G115+G122+G130+G139</f>
        <v>75374</v>
      </c>
      <c r="N106" s="207"/>
      <c r="O106" s="207"/>
      <c r="P106" s="207"/>
      <c r="Q106" s="112"/>
    </row>
    <row r="107" spans="1:17" ht="15" customHeight="1" x14ac:dyDescent="0.2">
      <c r="A107" s="186" t="s">
        <v>43</v>
      </c>
      <c r="B107" s="187"/>
      <c r="C107" s="188"/>
      <c r="D107" s="104" t="s">
        <v>9</v>
      </c>
      <c r="E107" s="101">
        <f>E108</f>
        <v>0</v>
      </c>
      <c r="F107" s="98">
        <f t="shared" ref="F107:F114" si="16">G107-E107</f>
        <v>5321</v>
      </c>
      <c r="G107" s="98">
        <f>G108</f>
        <v>5321</v>
      </c>
      <c r="N107" s="120"/>
      <c r="O107" s="120"/>
      <c r="P107" s="120"/>
      <c r="Q107" s="112"/>
    </row>
    <row r="108" spans="1:17" ht="15" customHeight="1" x14ac:dyDescent="0.2">
      <c r="A108" s="192" t="s">
        <v>45</v>
      </c>
      <c r="B108" s="193"/>
      <c r="C108" s="194"/>
      <c r="D108" s="104" t="s">
        <v>11</v>
      </c>
      <c r="E108" s="101">
        <f>E109</f>
        <v>0</v>
      </c>
      <c r="F108" s="98">
        <f t="shared" si="16"/>
        <v>5321</v>
      </c>
      <c r="G108" s="98">
        <f>G109</f>
        <v>5321</v>
      </c>
      <c r="N108" s="120"/>
      <c r="O108" s="120"/>
      <c r="P108" s="120"/>
      <c r="Q108" s="112"/>
    </row>
    <row r="109" spans="1:17" ht="15" customHeight="1" x14ac:dyDescent="0.2">
      <c r="A109" s="189" t="s">
        <v>47</v>
      </c>
      <c r="B109" s="190"/>
      <c r="C109" s="191"/>
      <c r="D109" s="104" t="s">
        <v>22</v>
      </c>
      <c r="E109" s="101">
        <f>E110+E111+E112+E113+E114</f>
        <v>0</v>
      </c>
      <c r="F109" s="98">
        <f t="shared" si="16"/>
        <v>5321</v>
      </c>
      <c r="G109" s="98">
        <f>G110+G111+G112+G113+G114</f>
        <v>5321</v>
      </c>
      <c r="N109" s="120"/>
      <c r="O109" s="120"/>
      <c r="P109" s="120"/>
      <c r="Q109" s="112"/>
    </row>
    <row r="110" spans="1:17" ht="25.5" x14ac:dyDescent="0.2">
      <c r="A110" s="231" t="s">
        <v>95</v>
      </c>
      <c r="B110" s="232"/>
      <c r="C110" s="233"/>
      <c r="D110" s="116" t="s">
        <v>96</v>
      </c>
      <c r="E110" s="101">
        <v>0</v>
      </c>
      <c r="F110" s="98">
        <f t="shared" si="16"/>
        <v>219</v>
      </c>
      <c r="G110" s="98">
        <v>219</v>
      </c>
      <c r="N110" s="120"/>
      <c r="O110" s="120"/>
      <c r="P110" s="120"/>
      <c r="Q110" s="112"/>
    </row>
    <row r="111" spans="1:17" ht="25.5" x14ac:dyDescent="0.2">
      <c r="A111" s="231" t="s">
        <v>103</v>
      </c>
      <c r="B111" s="232"/>
      <c r="C111" s="233"/>
      <c r="D111" s="116" t="s">
        <v>104</v>
      </c>
      <c r="E111" s="101">
        <v>0</v>
      </c>
      <c r="F111" s="98">
        <f t="shared" si="16"/>
        <v>134</v>
      </c>
      <c r="G111" s="98">
        <v>134</v>
      </c>
      <c r="N111" s="120"/>
      <c r="O111" s="120"/>
      <c r="P111" s="120"/>
      <c r="Q111" s="112"/>
    </row>
    <row r="112" spans="1:17" x14ac:dyDescent="0.2">
      <c r="A112" s="231" t="s">
        <v>105</v>
      </c>
      <c r="B112" s="232"/>
      <c r="C112" s="233"/>
      <c r="D112" s="116" t="s">
        <v>106</v>
      </c>
      <c r="E112" s="101">
        <v>0</v>
      </c>
      <c r="F112" s="98">
        <f t="shared" si="16"/>
        <v>72</v>
      </c>
      <c r="G112" s="98">
        <v>72</v>
      </c>
      <c r="N112" s="120"/>
      <c r="O112" s="120"/>
      <c r="P112" s="120"/>
      <c r="Q112" s="112"/>
    </row>
    <row r="113" spans="1:17" ht="25.5" x14ac:dyDescent="0.2">
      <c r="A113" s="231" t="s">
        <v>109</v>
      </c>
      <c r="B113" s="232"/>
      <c r="C113" s="233"/>
      <c r="D113" s="116" t="s">
        <v>110</v>
      </c>
      <c r="E113" s="101">
        <v>0</v>
      </c>
      <c r="F113" s="98">
        <f t="shared" si="16"/>
        <v>1500</v>
      </c>
      <c r="G113" s="98">
        <v>1500</v>
      </c>
      <c r="N113" s="120"/>
      <c r="O113" s="120"/>
      <c r="P113" s="120"/>
      <c r="Q113" s="112"/>
    </row>
    <row r="114" spans="1:17" ht="15" customHeight="1" x14ac:dyDescent="0.2">
      <c r="A114" s="231" t="s">
        <v>119</v>
      </c>
      <c r="B114" s="232"/>
      <c r="C114" s="233"/>
      <c r="D114" s="116" t="s">
        <v>120</v>
      </c>
      <c r="E114" s="101">
        <v>0</v>
      </c>
      <c r="F114" s="98">
        <f t="shared" si="16"/>
        <v>3396</v>
      </c>
      <c r="G114" s="98">
        <v>3396</v>
      </c>
      <c r="N114" s="120"/>
      <c r="O114" s="120"/>
      <c r="P114" s="120"/>
      <c r="Q114" s="112"/>
    </row>
    <row r="115" spans="1:17" ht="15" customHeight="1" x14ac:dyDescent="0.2">
      <c r="A115" s="186" t="s">
        <v>174</v>
      </c>
      <c r="B115" s="187"/>
      <c r="C115" s="188"/>
      <c r="D115" s="104" t="s">
        <v>24</v>
      </c>
      <c r="E115" s="101">
        <f>E116</f>
        <v>6984</v>
      </c>
      <c r="F115" s="115">
        <f>F116</f>
        <v>0</v>
      </c>
      <c r="G115" s="98">
        <f>G116</f>
        <v>6984</v>
      </c>
      <c r="N115" s="208"/>
      <c r="O115" s="208"/>
      <c r="P115" s="208"/>
      <c r="Q115" s="112"/>
    </row>
    <row r="116" spans="1:17" ht="15" customHeight="1" x14ac:dyDescent="0.2">
      <c r="A116" s="192" t="s">
        <v>45</v>
      </c>
      <c r="B116" s="193"/>
      <c r="C116" s="194"/>
      <c r="D116" s="104" t="s">
        <v>11</v>
      </c>
      <c r="E116" s="101">
        <f>E117</f>
        <v>6984</v>
      </c>
      <c r="F116" s="102">
        <f>G116-E116</f>
        <v>0</v>
      </c>
      <c r="G116" s="98">
        <f>G117</f>
        <v>6984</v>
      </c>
    </row>
    <row r="117" spans="1:17" ht="15" customHeight="1" x14ac:dyDescent="0.2">
      <c r="A117" s="189" t="s">
        <v>47</v>
      </c>
      <c r="B117" s="190"/>
      <c r="C117" s="191"/>
      <c r="D117" s="104" t="s">
        <v>22</v>
      </c>
      <c r="E117" s="101">
        <f>E118+E119+E120+E121</f>
        <v>6984</v>
      </c>
      <c r="F117" s="102">
        <f t="shared" ref="F117:F121" si="17">G117-E117</f>
        <v>0</v>
      </c>
      <c r="G117" s="98">
        <f>G118+G119+G120+G121</f>
        <v>6984</v>
      </c>
    </row>
    <row r="118" spans="1:17" ht="28.5" customHeight="1" x14ac:dyDescent="0.2">
      <c r="A118" s="231" t="s">
        <v>95</v>
      </c>
      <c r="B118" s="232"/>
      <c r="C118" s="233"/>
      <c r="D118" s="116" t="s">
        <v>96</v>
      </c>
      <c r="E118" s="101">
        <v>1484</v>
      </c>
      <c r="F118" s="102">
        <f t="shared" si="17"/>
        <v>-692</v>
      </c>
      <c r="G118" s="98">
        <v>792</v>
      </c>
    </row>
    <row r="119" spans="1:17" ht="28.5" customHeight="1" x14ac:dyDescent="0.2">
      <c r="A119" s="231" t="s">
        <v>109</v>
      </c>
      <c r="B119" s="232"/>
      <c r="C119" s="233"/>
      <c r="D119" s="116" t="s">
        <v>110</v>
      </c>
      <c r="E119" s="101">
        <v>0</v>
      </c>
      <c r="F119" s="102">
        <f t="shared" si="17"/>
        <v>942</v>
      </c>
      <c r="G119" s="98">
        <v>942</v>
      </c>
    </row>
    <row r="120" spans="1:17" ht="18.75" customHeight="1" x14ac:dyDescent="0.2">
      <c r="A120" s="231" t="s">
        <v>119</v>
      </c>
      <c r="B120" s="232"/>
      <c r="C120" s="233"/>
      <c r="D120" s="116" t="s">
        <v>120</v>
      </c>
      <c r="E120" s="101">
        <v>2000</v>
      </c>
      <c r="F120" s="102">
        <f t="shared" si="17"/>
        <v>2000</v>
      </c>
      <c r="G120" s="98">
        <v>4000</v>
      </c>
    </row>
    <row r="121" spans="1:17" ht="30.75" customHeight="1" x14ac:dyDescent="0.2">
      <c r="A121" s="234" t="s">
        <v>135</v>
      </c>
      <c r="B121" s="235"/>
      <c r="C121" s="236"/>
      <c r="D121" s="116" t="s">
        <v>136</v>
      </c>
      <c r="E121" s="101">
        <v>3500</v>
      </c>
      <c r="F121" s="102">
        <f t="shared" si="17"/>
        <v>-2250</v>
      </c>
      <c r="G121" s="98">
        <v>1250</v>
      </c>
    </row>
    <row r="122" spans="1:17" ht="26.25" customHeight="1" x14ac:dyDescent="0.2">
      <c r="A122" s="186" t="s">
        <v>170</v>
      </c>
      <c r="B122" s="187"/>
      <c r="C122" s="188"/>
      <c r="D122" s="104" t="s">
        <v>57</v>
      </c>
      <c r="E122" s="98">
        <f>E123</f>
        <v>34000</v>
      </c>
      <c r="F122" s="101">
        <f>G122-E122</f>
        <v>2000</v>
      </c>
      <c r="G122" s="98">
        <f>G123</f>
        <v>36000</v>
      </c>
    </row>
    <row r="123" spans="1:17" ht="15" customHeight="1" x14ac:dyDescent="0.2">
      <c r="A123" s="152" t="s">
        <v>45</v>
      </c>
      <c r="B123" s="153"/>
      <c r="C123" s="154"/>
      <c r="D123" s="92" t="s">
        <v>11</v>
      </c>
      <c r="E123" s="98">
        <f>E124</f>
        <v>34000</v>
      </c>
      <c r="F123" s="101">
        <f t="shared" ref="F123:F129" si="18">G123-E123</f>
        <v>2000</v>
      </c>
      <c r="G123" s="98">
        <f t="shared" ref="G123" si="19">G124</f>
        <v>36000</v>
      </c>
    </row>
    <row r="124" spans="1:17" ht="15" customHeight="1" x14ac:dyDescent="0.2">
      <c r="A124" s="155" t="s">
        <v>47</v>
      </c>
      <c r="B124" s="156"/>
      <c r="C124" s="157"/>
      <c r="D124" s="92" t="s">
        <v>22</v>
      </c>
      <c r="E124" s="98">
        <f>SUM(E125:E129)</f>
        <v>34000</v>
      </c>
      <c r="F124" s="101">
        <f t="shared" si="18"/>
        <v>2000</v>
      </c>
      <c r="G124" s="98">
        <f>G125+G126+G127+G128+G129</f>
        <v>36000</v>
      </c>
    </row>
    <row r="125" spans="1:17" s="94" customFormat="1" ht="25.5" x14ac:dyDescent="0.2">
      <c r="A125" s="215" t="s">
        <v>95</v>
      </c>
      <c r="B125" s="216"/>
      <c r="C125" s="217"/>
      <c r="D125" s="93" t="s">
        <v>96</v>
      </c>
      <c r="E125" s="34">
        <v>2000</v>
      </c>
      <c r="F125" s="101">
        <f t="shared" si="18"/>
        <v>-2000</v>
      </c>
      <c r="G125" s="34">
        <v>0</v>
      </c>
    </row>
    <row r="126" spans="1:17" ht="25.5" x14ac:dyDescent="0.2">
      <c r="A126" s="218" t="s">
        <v>109</v>
      </c>
      <c r="B126" s="219"/>
      <c r="C126" s="220"/>
      <c r="D126" s="93" t="s">
        <v>110</v>
      </c>
      <c r="E126" s="98">
        <v>16000</v>
      </c>
      <c r="F126" s="101">
        <f t="shared" si="18"/>
        <v>-926</v>
      </c>
      <c r="G126" s="34">
        <v>15074</v>
      </c>
    </row>
    <row r="127" spans="1:17" ht="15" customHeight="1" x14ac:dyDescent="0.2">
      <c r="A127" s="218" t="s">
        <v>115</v>
      </c>
      <c r="B127" s="219"/>
      <c r="C127" s="220"/>
      <c r="D127" s="93" t="s">
        <v>116</v>
      </c>
      <c r="E127" s="98">
        <v>1000</v>
      </c>
      <c r="F127" s="101">
        <f t="shared" si="18"/>
        <v>0</v>
      </c>
      <c r="G127" s="34">
        <v>1000</v>
      </c>
    </row>
    <row r="128" spans="1:17" x14ac:dyDescent="0.2">
      <c r="A128" s="218" t="s">
        <v>119</v>
      </c>
      <c r="B128" s="219"/>
      <c r="C128" s="220"/>
      <c r="D128" s="93" t="s">
        <v>120</v>
      </c>
      <c r="E128" s="98">
        <v>13000</v>
      </c>
      <c r="F128" s="101">
        <f t="shared" si="18"/>
        <v>0</v>
      </c>
      <c r="G128" s="34">
        <v>13000</v>
      </c>
    </row>
    <row r="129" spans="1:7" ht="25.5" x14ac:dyDescent="0.2">
      <c r="A129" s="218" t="s">
        <v>135</v>
      </c>
      <c r="B129" s="219"/>
      <c r="C129" s="220"/>
      <c r="D129" s="93" t="s">
        <v>136</v>
      </c>
      <c r="E129" s="98">
        <v>2000</v>
      </c>
      <c r="F129" s="101">
        <f t="shared" si="18"/>
        <v>4926</v>
      </c>
      <c r="G129" s="34">
        <v>6926</v>
      </c>
    </row>
    <row r="130" spans="1:7" ht="15" customHeight="1" x14ac:dyDescent="0.2">
      <c r="A130" s="149" t="s">
        <v>171</v>
      </c>
      <c r="B130" s="150"/>
      <c r="C130" s="151"/>
      <c r="D130" s="25" t="s">
        <v>66</v>
      </c>
      <c r="E130" s="98">
        <f>E131</f>
        <v>3800</v>
      </c>
      <c r="F130" s="115">
        <f>G130-E130</f>
        <v>0</v>
      </c>
      <c r="G130" s="98">
        <f>G131</f>
        <v>3800</v>
      </c>
    </row>
    <row r="131" spans="1:7" ht="15" customHeight="1" x14ac:dyDescent="0.2">
      <c r="A131" s="152" t="s">
        <v>45</v>
      </c>
      <c r="B131" s="153"/>
      <c r="C131" s="154"/>
      <c r="D131" s="25" t="s">
        <v>11</v>
      </c>
      <c r="E131" s="98">
        <f t="shared" ref="E131:G131" si="20">SUM(E132)</f>
        <v>3800</v>
      </c>
      <c r="F131" s="115">
        <f t="shared" ref="F131:F138" si="21">G131-E131</f>
        <v>0</v>
      </c>
      <c r="G131" s="98">
        <f t="shared" si="20"/>
        <v>3800</v>
      </c>
    </row>
    <row r="132" spans="1:7" ht="15" customHeight="1" x14ac:dyDescent="0.2">
      <c r="A132" s="155" t="s">
        <v>47</v>
      </c>
      <c r="B132" s="156"/>
      <c r="C132" s="157"/>
      <c r="D132" s="25" t="s">
        <v>22</v>
      </c>
      <c r="E132" s="98">
        <f>SUM(E133:E138)</f>
        <v>3800</v>
      </c>
      <c r="F132" s="115">
        <f t="shared" si="21"/>
        <v>0</v>
      </c>
      <c r="G132" s="98">
        <f>G133+G134+G135+G136+G137+G138</f>
        <v>3800</v>
      </c>
    </row>
    <row r="133" spans="1:7" s="97" customFormat="1" ht="25.5" x14ac:dyDescent="0.2">
      <c r="A133" s="218" t="s">
        <v>95</v>
      </c>
      <c r="B133" s="219"/>
      <c r="C133" s="220"/>
      <c r="D133" s="17" t="s">
        <v>96</v>
      </c>
      <c r="E133" s="4">
        <v>272</v>
      </c>
      <c r="F133" s="115">
        <f t="shared" si="21"/>
        <v>328</v>
      </c>
      <c r="G133" s="4">
        <v>600</v>
      </c>
    </row>
    <row r="134" spans="1:7" s="97" customFormat="1" ht="25.5" x14ac:dyDescent="0.2">
      <c r="A134" s="218" t="s">
        <v>103</v>
      </c>
      <c r="B134" s="219"/>
      <c r="C134" s="220"/>
      <c r="D134" s="17" t="s">
        <v>104</v>
      </c>
      <c r="E134" s="4">
        <v>260</v>
      </c>
      <c r="F134" s="115">
        <f t="shared" si="21"/>
        <v>-100</v>
      </c>
      <c r="G134" s="4">
        <v>160</v>
      </c>
    </row>
    <row r="135" spans="1:7" s="97" customFormat="1" x14ac:dyDescent="0.2">
      <c r="A135" s="218" t="s">
        <v>105</v>
      </c>
      <c r="B135" s="219"/>
      <c r="C135" s="220"/>
      <c r="D135" s="17" t="s">
        <v>106</v>
      </c>
      <c r="E135" s="74">
        <v>0</v>
      </c>
      <c r="F135" s="115">
        <f t="shared" si="21"/>
        <v>178</v>
      </c>
      <c r="G135" s="74">
        <v>178</v>
      </c>
    </row>
    <row r="136" spans="1:7" s="97" customFormat="1" ht="25.5" x14ac:dyDescent="0.2">
      <c r="A136" s="218" t="s">
        <v>109</v>
      </c>
      <c r="B136" s="219"/>
      <c r="C136" s="220"/>
      <c r="D136" s="17" t="s">
        <v>110</v>
      </c>
      <c r="E136" s="74">
        <v>1400</v>
      </c>
      <c r="F136" s="115">
        <f t="shared" si="21"/>
        <v>212</v>
      </c>
      <c r="G136" s="74">
        <v>1612</v>
      </c>
    </row>
    <row r="137" spans="1:7" s="97" customFormat="1" x14ac:dyDescent="0.2">
      <c r="A137" s="201" t="s">
        <v>119</v>
      </c>
      <c r="B137" s="202"/>
      <c r="C137" s="203"/>
      <c r="D137" s="17" t="s">
        <v>120</v>
      </c>
      <c r="E137" s="74">
        <v>1250</v>
      </c>
      <c r="F137" s="115">
        <f t="shared" si="21"/>
        <v>0</v>
      </c>
      <c r="G137" s="74">
        <v>1250</v>
      </c>
    </row>
    <row r="138" spans="1:7" s="97" customFormat="1" ht="25.5" x14ac:dyDescent="0.2">
      <c r="A138" s="201" t="s">
        <v>135</v>
      </c>
      <c r="B138" s="202"/>
      <c r="C138" s="203"/>
      <c r="D138" s="25" t="s">
        <v>136</v>
      </c>
      <c r="E138" s="4">
        <v>618</v>
      </c>
      <c r="F138" s="115">
        <f t="shared" si="21"/>
        <v>-618</v>
      </c>
      <c r="G138" s="4">
        <v>0</v>
      </c>
    </row>
    <row r="139" spans="1:7" ht="15" customHeight="1" x14ac:dyDescent="0.2">
      <c r="A139" s="149" t="s">
        <v>172</v>
      </c>
      <c r="B139" s="150"/>
      <c r="C139" s="151"/>
      <c r="D139" s="25" t="s">
        <v>28</v>
      </c>
      <c r="E139" s="101">
        <f>E140+E149</f>
        <v>20000</v>
      </c>
      <c r="F139" s="115">
        <f>G139-E139</f>
        <v>3269</v>
      </c>
      <c r="G139" s="98">
        <f>G140+G149</f>
        <v>23269</v>
      </c>
    </row>
    <row r="140" spans="1:7" ht="15" customHeight="1" x14ac:dyDescent="0.2">
      <c r="A140" s="152" t="s">
        <v>45</v>
      </c>
      <c r="B140" s="153"/>
      <c r="C140" s="154"/>
      <c r="D140" s="25" t="s">
        <v>11</v>
      </c>
      <c r="E140" s="98">
        <f t="shared" ref="E140" si="22">SUM(E141)</f>
        <v>19700</v>
      </c>
      <c r="F140" s="115">
        <f t="shared" ref="F140:F151" si="23">G140-E140</f>
        <v>3281</v>
      </c>
      <c r="G140" s="98">
        <f>G141</f>
        <v>22981</v>
      </c>
    </row>
    <row r="141" spans="1:7" ht="15" customHeight="1" x14ac:dyDescent="0.2">
      <c r="A141" s="155" t="s">
        <v>47</v>
      </c>
      <c r="B141" s="156"/>
      <c r="C141" s="157"/>
      <c r="D141" s="25" t="s">
        <v>22</v>
      </c>
      <c r="E141" s="98">
        <f>SUM(E142:E148)</f>
        <v>19700</v>
      </c>
      <c r="F141" s="115">
        <f t="shared" si="23"/>
        <v>3281</v>
      </c>
      <c r="G141" s="98">
        <f>G142+G143+G144+G145+G146+G147+G148</f>
        <v>22981</v>
      </c>
    </row>
    <row r="142" spans="1:7" s="97" customFormat="1" ht="25.5" x14ac:dyDescent="0.2">
      <c r="A142" s="218" t="s">
        <v>95</v>
      </c>
      <c r="B142" s="219"/>
      <c r="C142" s="220"/>
      <c r="D142" s="17" t="s">
        <v>96</v>
      </c>
      <c r="E142" s="74">
        <v>1700</v>
      </c>
      <c r="F142" s="115">
        <f t="shared" si="23"/>
        <v>243</v>
      </c>
      <c r="G142" s="4">
        <v>1943</v>
      </c>
    </row>
    <row r="143" spans="1:7" s="97" customFormat="1" ht="25.5" x14ac:dyDescent="0.2">
      <c r="A143" s="218" t="s">
        <v>194</v>
      </c>
      <c r="B143" s="219"/>
      <c r="C143" s="220"/>
      <c r="D143" s="17" t="s">
        <v>195</v>
      </c>
      <c r="E143" s="74">
        <v>0</v>
      </c>
      <c r="F143" s="115">
        <f t="shared" si="23"/>
        <v>352</v>
      </c>
      <c r="G143" s="4">
        <v>352</v>
      </c>
    </row>
    <row r="144" spans="1:7" s="97" customFormat="1" ht="25.5" x14ac:dyDescent="0.2">
      <c r="A144" s="218" t="s">
        <v>103</v>
      </c>
      <c r="B144" s="219"/>
      <c r="C144" s="220"/>
      <c r="D144" s="17" t="s">
        <v>104</v>
      </c>
      <c r="E144" s="4">
        <v>500</v>
      </c>
      <c r="F144" s="115">
        <f t="shared" si="23"/>
        <v>37</v>
      </c>
      <c r="G144" s="4">
        <v>537</v>
      </c>
    </row>
    <row r="145" spans="1:7" s="97" customFormat="1" ht="25.5" x14ac:dyDescent="0.2">
      <c r="A145" s="218" t="s">
        <v>196</v>
      </c>
      <c r="B145" s="219"/>
      <c r="C145" s="220"/>
      <c r="D145" s="17" t="s">
        <v>197</v>
      </c>
      <c r="E145" s="74">
        <v>0</v>
      </c>
      <c r="F145" s="115">
        <f t="shared" si="23"/>
        <v>90</v>
      </c>
      <c r="G145" s="4">
        <v>90</v>
      </c>
    </row>
    <row r="146" spans="1:7" s="97" customFormat="1" ht="25.5" x14ac:dyDescent="0.2">
      <c r="A146" s="218" t="s">
        <v>109</v>
      </c>
      <c r="B146" s="219"/>
      <c r="C146" s="220"/>
      <c r="D146" s="17" t="s">
        <v>110</v>
      </c>
      <c r="E146" s="74">
        <v>3000</v>
      </c>
      <c r="F146" s="115">
        <f t="shared" si="23"/>
        <v>4880</v>
      </c>
      <c r="G146" s="4">
        <v>7880</v>
      </c>
    </row>
    <row r="147" spans="1:7" s="97" customFormat="1" ht="15" customHeight="1" x14ac:dyDescent="0.2">
      <c r="A147" s="201" t="s">
        <v>115</v>
      </c>
      <c r="B147" s="222"/>
      <c r="C147" s="223"/>
      <c r="D147" s="17" t="s">
        <v>116</v>
      </c>
      <c r="E147" s="74">
        <v>300</v>
      </c>
      <c r="F147" s="115">
        <f t="shared" si="23"/>
        <v>0</v>
      </c>
      <c r="G147" s="74">
        <v>300</v>
      </c>
    </row>
    <row r="148" spans="1:7" s="97" customFormat="1" x14ac:dyDescent="0.2">
      <c r="A148" s="201" t="s">
        <v>119</v>
      </c>
      <c r="B148" s="202"/>
      <c r="C148" s="203"/>
      <c r="D148" s="17" t="s">
        <v>120</v>
      </c>
      <c r="E148" s="74">
        <v>14200</v>
      </c>
      <c r="F148" s="115">
        <f t="shared" si="23"/>
        <v>-2321</v>
      </c>
      <c r="G148" s="74">
        <v>11879</v>
      </c>
    </row>
    <row r="149" spans="1:7" s="97" customFormat="1" ht="25.5" x14ac:dyDescent="0.2">
      <c r="A149" s="192" t="s">
        <v>51</v>
      </c>
      <c r="B149" s="193"/>
      <c r="C149" s="194"/>
      <c r="D149" s="117" t="s">
        <v>13</v>
      </c>
      <c r="E149" s="113">
        <f t="shared" ref="E149:G150" si="24">E150</f>
        <v>300</v>
      </c>
      <c r="F149" s="115">
        <f t="shared" si="23"/>
        <v>-12</v>
      </c>
      <c r="G149" s="113">
        <f t="shared" si="24"/>
        <v>288</v>
      </c>
    </row>
    <row r="150" spans="1:7" s="97" customFormat="1" ht="25.5" x14ac:dyDescent="0.2">
      <c r="A150" s="195" t="s">
        <v>50</v>
      </c>
      <c r="B150" s="196"/>
      <c r="C150" s="197"/>
      <c r="D150" s="10" t="s">
        <v>52</v>
      </c>
      <c r="E150" s="118">
        <f t="shared" si="24"/>
        <v>300</v>
      </c>
      <c r="F150" s="115">
        <f t="shared" si="23"/>
        <v>-12</v>
      </c>
      <c r="G150" s="101">
        <f t="shared" si="24"/>
        <v>288</v>
      </c>
    </row>
    <row r="151" spans="1:7" s="97" customFormat="1" x14ac:dyDescent="0.2">
      <c r="A151" s="212" t="s">
        <v>133</v>
      </c>
      <c r="B151" s="213"/>
      <c r="C151" s="214"/>
      <c r="D151" s="117" t="s">
        <v>134</v>
      </c>
      <c r="E151" s="113">
        <v>300</v>
      </c>
      <c r="F151" s="115">
        <f t="shared" si="23"/>
        <v>-12</v>
      </c>
      <c r="G151" s="113">
        <v>288</v>
      </c>
    </row>
    <row r="152" spans="1:7" ht="15" customHeight="1" x14ac:dyDescent="0.2">
      <c r="A152" s="198" t="s">
        <v>67</v>
      </c>
      <c r="B152" s="199"/>
      <c r="C152" s="199"/>
      <c r="D152" s="23" t="s">
        <v>68</v>
      </c>
      <c r="E152" s="98">
        <f>E153+E158+E163</f>
        <v>11713</v>
      </c>
      <c r="F152" s="98">
        <f>G152-E152</f>
        <v>-3728</v>
      </c>
      <c r="G152" s="98">
        <f>G153+G158+G163</f>
        <v>7985</v>
      </c>
    </row>
    <row r="153" spans="1:7" ht="15" customHeight="1" x14ac:dyDescent="0.2">
      <c r="A153" s="149" t="s">
        <v>43</v>
      </c>
      <c r="B153" s="150"/>
      <c r="C153" s="151"/>
      <c r="D153" s="25" t="s">
        <v>9</v>
      </c>
      <c r="E153" s="98">
        <f t="shared" ref="E153:G154" si="25">E154</f>
        <v>3713</v>
      </c>
      <c r="F153" s="98">
        <f t="shared" ref="F153:F165" si="26">G153-E153</f>
        <v>-728</v>
      </c>
      <c r="G153" s="98">
        <f t="shared" si="25"/>
        <v>2985</v>
      </c>
    </row>
    <row r="154" spans="1:7" ht="15" customHeight="1" x14ac:dyDescent="0.2">
      <c r="A154" s="152" t="s">
        <v>45</v>
      </c>
      <c r="B154" s="153"/>
      <c r="C154" s="154"/>
      <c r="D154" s="25" t="s">
        <v>11</v>
      </c>
      <c r="E154" s="98">
        <f t="shared" si="25"/>
        <v>3713</v>
      </c>
      <c r="F154" s="98">
        <f t="shared" si="26"/>
        <v>-728</v>
      </c>
      <c r="G154" s="98">
        <f t="shared" si="25"/>
        <v>2985</v>
      </c>
    </row>
    <row r="155" spans="1:7" ht="15" customHeight="1" x14ac:dyDescent="0.2">
      <c r="A155" s="155" t="s">
        <v>47</v>
      </c>
      <c r="B155" s="156"/>
      <c r="C155" s="157"/>
      <c r="D155" s="25" t="s">
        <v>22</v>
      </c>
      <c r="E155" s="98">
        <f>SUM(E156:E157)</f>
        <v>3713</v>
      </c>
      <c r="F155" s="98">
        <f t="shared" si="26"/>
        <v>-728</v>
      </c>
      <c r="G155" s="98">
        <f>G156+G157</f>
        <v>2985</v>
      </c>
    </row>
    <row r="156" spans="1:7" s="97" customFormat="1" x14ac:dyDescent="0.2">
      <c r="A156" s="201" t="s">
        <v>119</v>
      </c>
      <c r="B156" s="202"/>
      <c r="C156" s="203"/>
      <c r="D156" s="17" t="s">
        <v>120</v>
      </c>
      <c r="E156" s="74">
        <v>1200</v>
      </c>
      <c r="F156" s="98">
        <f t="shared" si="26"/>
        <v>-1200</v>
      </c>
      <c r="G156" s="74">
        <v>0</v>
      </c>
    </row>
    <row r="157" spans="1:7" s="97" customFormat="1" ht="15" customHeight="1" x14ac:dyDescent="0.2">
      <c r="A157" s="201" t="s">
        <v>123</v>
      </c>
      <c r="B157" s="202"/>
      <c r="C157" s="203"/>
      <c r="D157" s="17" t="s">
        <v>124</v>
      </c>
      <c r="E157" s="4">
        <v>2513</v>
      </c>
      <c r="F157" s="98">
        <f t="shared" si="26"/>
        <v>472</v>
      </c>
      <c r="G157" s="74">
        <v>2985</v>
      </c>
    </row>
    <row r="158" spans="1:7" ht="15" customHeight="1" x14ac:dyDescent="0.2">
      <c r="A158" s="149" t="s">
        <v>174</v>
      </c>
      <c r="B158" s="150"/>
      <c r="C158" s="151"/>
      <c r="D158" s="25" t="s">
        <v>24</v>
      </c>
      <c r="E158" s="98">
        <f t="shared" ref="E158:G159" si="27">E159</f>
        <v>4000</v>
      </c>
      <c r="F158" s="98">
        <f t="shared" si="26"/>
        <v>-3000</v>
      </c>
      <c r="G158" s="98">
        <f t="shared" si="27"/>
        <v>1000</v>
      </c>
    </row>
    <row r="159" spans="1:7" ht="15" customHeight="1" x14ac:dyDescent="0.2">
      <c r="A159" s="152" t="s">
        <v>45</v>
      </c>
      <c r="B159" s="153"/>
      <c r="C159" s="154"/>
      <c r="D159" s="25" t="s">
        <v>11</v>
      </c>
      <c r="E159" s="98">
        <f t="shared" si="27"/>
        <v>4000</v>
      </c>
      <c r="F159" s="98">
        <f t="shared" si="26"/>
        <v>-3000</v>
      </c>
      <c r="G159" s="98">
        <f t="shared" si="27"/>
        <v>1000</v>
      </c>
    </row>
    <row r="160" spans="1:7" ht="15" customHeight="1" x14ac:dyDescent="0.2">
      <c r="A160" s="155" t="s">
        <v>47</v>
      </c>
      <c r="B160" s="156"/>
      <c r="C160" s="157"/>
      <c r="D160" s="25" t="s">
        <v>22</v>
      </c>
      <c r="E160" s="98">
        <f>SUM(E161:E162)</f>
        <v>4000</v>
      </c>
      <c r="F160" s="98">
        <f t="shared" si="26"/>
        <v>-3000</v>
      </c>
      <c r="G160" s="98">
        <f>G161+G162</f>
        <v>1000</v>
      </c>
    </row>
    <row r="161" spans="1:7" ht="15" customHeight="1" x14ac:dyDescent="0.2">
      <c r="A161" s="201" t="s">
        <v>119</v>
      </c>
      <c r="B161" s="202"/>
      <c r="C161" s="203"/>
      <c r="D161" s="25" t="s">
        <v>120</v>
      </c>
      <c r="E161" s="98">
        <v>1000</v>
      </c>
      <c r="F161" s="98">
        <f t="shared" si="26"/>
        <v>0</v>
      </c>
      <c r="G161" s="98">
        <v>1000</v>
      </c>
    </row>
    <row r="162" spans="1:7" s="97" customFormat="1" ht="15" customHeight="1" x14ac:dyDescent="0.2">
      <c r="A162" s="201" t="s">
        <v>123</v>
      </c>
      <c r="B162" s="202"/>
      <c r="C162" s="203"/>
      <c r="D162" s="17" t="s">
        <v>124</v>
      </c>
      <c r="E162" s="4">
        <v>3000</v>
      </c>
      <c r="F162" s="98">
        <f t="shared" si="26"/>
        <v>-3000</v>
      </c>
      <c r="G162" s="98">
        <v>0</v>
      </c>
    </row>
    <row r="163" spans="1:7" s="97" customFormat="1" ht="15" customHeight="1" x14ac:dyDescent="0.2">
      <c r="A163" s="186" t="s">
        <v>170</v>
      </c>
      <c r="B163" s="187"/>
      <c r="C163" s="188"/>
      <c r="D163" s="117" t="s">
        <v>57</v>
      </c>
      <c r="E163" s="113">
        <f>E164</f>
        <v>4000</v>
      </c>
      <c r="F163" s="98">
        <f t="shared" si="26"/>
        <v>0</v>
      </c>
      <c r="G163" s="4">
        <f>G164</f>
        <v>4000</v>
      </c>
    </row>
    <row r="164" spans="1:7" s="97" customFormat="1" ht="15" customHeight="1" x14ac:dyDescent="0.2">
      <c r="A164" s="152" t="s">
        <v>45</v>
      </c>
      <c r="B164" s="153"/>
      <c r="C164" s="154"/>
      <c r="D164" s="17" t="s">
        <v>11</v>
      </c>
      <c r="E164" s="4">
        <f>E165</f>
        <v>4000</v>
      </c>
      <c r="F164" s="98">
        <f t="shared" si="26"/>
        <v>0</v>
      </c>
      <c r="G164" s="4">
        <f>G165</f>
        <v>4000</v>
      </c>
    </row>
    <row r="165" spans="1:7" s="97" customFormat="1" ht="15" customHeight="1" x14ac:dyDescent="0.2">
      <c r="A165" s="155" t="s">
        <v>47</v>
      </c>
      <c r="B165" s="156"/>
      <c r="C165" s="157"/>
      <c r="D165" s="25" t="s">
        <v>22</v>
      </c>
      <c r="E165" s="98">
        <f>SUM(E166:E167)</f>
        <v>4000</v>
      </c>
      <c r="F165" s="98">
        <f t="shared" si="26"/>
        <v>0</v>
      </c>
      <c r="G165" s="98">
        <f>G166+G167</f>
        <v>4000</v>
      </c>
    </row>
    <row r="166" spans="1:7" s="97" customFormat="1" ht="15" customHeight="1" x14ac:dyDescent="0.2">
      <c r="A166" s="201" t="s">
        <v>119</v>
      </c>
      <c r="B166" s="202"/>
      <c r="C166" s="203"/>
      <c r="D166" s="17" t="s">
        <v>120</v>
      </c>
      <c r="E166" s="4">
        <v>1500</v>
      </c>
      <c r="F166" s="113">
        <f t="shared" ref="F166:F167" si="28">G166-E166</f>
        <v>-1500</v>
      </c>
      <c r="G166" s="4">
        <v>0</v>
      </c>
    </row>
    <row r="167" spans="1:7" s="97" customFormat="1" ht="15" customHeight="1" x14ac:dyDescent="0.2">
      <c r="A167" s="201" t="s">
        <v>123</v>
      </c>
      <c r="B167" s="202"/>
      <c r="C167" s="203"/>
      <c r="D167" s="17" t="s">
        <v>124</v>
      </c>
      <c r="E167" s="4">
        <v>2500</v>
      </c>
      <c r="F167" s="113">
        <f t="shared" si="28"/>
        <v>1500</v>
      </c>
      <c r="G167" s="4">
        <v>4000</v>
      </c>
    </row>
    <row r="168" spans="1:7" ht="29.25" customHeight="1" x14ac:dyDescent="0.2">
      <c r="A168" s="147" t="s">
        <v>190</v>
      </c>
      <c r="B168" s="148"/>
      <c r="C168" s="148"/>
      <c r="D168" s="119" t="s">
        <v>189</v>
      </c>
      <c r="E168" s="98">
        <f>E169</f>
        <v>250000</v>
      </c>
      <c r="F168" s="98">
        <f>G168-E168</f>
        <v>-250000</v>
      </c>
      <c r="G168" s="98">
        <f>G170+G176</f>
        <v>0</v>
      </c>
    </row>
    <row r="169" spans="1:7" x14ac:dyDescent="0.2">
      <c r="A169" s="149" t="s">
        <v>170</v>
      </c>
      <c r="B169" s="150"/>
      <c r="C169" s="151"/>
      <c r="D169" s="25" t="s">
        <v>57</v>
      </c>
      <c r="E169" s="98">
        <f>E170+E176</f>
        <v>250000</v>
      </c>
      <c r="F169" s="98">
        <f t="shared" ref="F169:F178" si="29">G169-E169</f>
        <v>-250000</v>
      </c>
      <c r="G169" s="98">
        <f>G170+G176</f>
        <v>0</v>
      </c>
    </row>
    <row r="170" spans="1:7" ht="14.25" customHeight="1" x14ac:dyDescent="0.2">
      <c r="A170" s="152" t="s">
        <v>45</v>
      </c>
      <c r="B170" s="153"/>
      <c r="C170" s="154"/>
      <c r="D170" s="17" t="s">
        <v>11</v>
      </c>
      <c r="E170" s="3">
        <f>E171+E174</f>
        <v>13000</v>
      </c>
      <c r="F170" s="98">
        <f t="shared" si="29"/>
        <v>-13000</v>
      </c>
      <c r="G170" s="3">
        <f>G171+G174</f>
        <v>0</v>
      </c>
    </row>
    <row r="171" spans="1:7" ht="14.25" customHeight="1" x14ac:dyDescent="0.2">
      <c r="A171" s="155" t="s">
        <v>46</v>
      </c>
      <c r="B171" s="156"/>
      <c r="C171" s="157"/>
      <c r="D171" s="17" t="s">
        <v>12</v>
      </c>
      <c r="E171" s="4">
        <f>E172+E173</f>
        <v>7000</v>
      </c>
      <c r="F171" s="98">
        <f t="shared" si="29"/>
        <v>-7000</v>
      </c>
      <c r="G171" s="4">
        <f>G172+G173</f>
        <v>0</v>
      </c>
    </row>
    <row r="172" spans="1:7" ht="14.25" customHeight="1" x14ac:dyDescent="0.2">
      <c r="A172" s="201" t="s">
        <v>85</v>
      </c>
      <c r="B172" s="222"/>
      <c r="C172" s="223"/>
      <c r="D172" s="17" t="s">
        <v>86</v>
      </c>
      <c r="E172" s="4">
        <v>6000</v>
      </c>
      <c r="F172" s="98">
        <f t="shared" si="29"/>
        <v>-6000</v>
      </c>
      <c r="G172" s="4">
        <v>0</v>
      </c>
    </row>
    <row r="173" spans="1:7" ht="25.5" customHeight="1" x14ac:dyDescent="0.2">
      <c r="A173" s="218" t="s">
        <v>91</v>
      </c>
      <c r="B173" s="226"/>
      <c r="C173" s="227"/>
      <c r="D173" s="17" t="s">
        <v>92</v>
      </c>
      <c r="E173" s="74">
        <v>1000</v>
      </c>
      <c r="F173" s="98">
        <f t="shared" si="29"/>
        <v>-1000</v>
      </c>
      <c r="G173" s="74">
        <v>0</v>
      </c>
    </row>
    <row r="174" spans="1:7" ht="17.25" customHeight="1" x14ac:dyDescent="0.2">
      <c r="A174" s="155" t="s">
        <v>47</v>
      </c>
      <c r="B174" s="156"/>
      <c r="C174" s="157"/>
      <c r="D174" s="25" t="s">
        <v>22</v>
      </c>
      <c r="E174" s="98">
        <f>E175</f>
        <v>6000</v>
      </c>
      <c r="F174" s="98">
        <f t="shared" si="29"/>
        <v>-6000</v>
      </c>
      <c r="G174" s="98">
        <f>G175</f>
        <v>0</v>
      </c>
    </row>
    <row r="175" spans="1:7" x14ac:dyDescent="0.2">
      <c r="A175" s="201" t="s">
        <v>111</v>
      </c>
      <c r="B175" s="202"/>
      <c r="C175" s="203"/>
      <c r="D175" s="17" t="s">
        <v>112</v>
      </c>
      <c r="E175" s="4">
        <v>6000</v>
      </c>
      <c r="F175" s="98">
        <f t="shared" si="29"/>
        <v>-6000</v>
      </c>
      <c r="G175" s="4">
        <v>0</v>
      </c>
    </row>
    <row r="176" spans="1:7" ht="25.5" customHeight="1" x14ac:dyDescent="0.2">
      <c r="A176" s="152" t="s">
        <v>51</v>
      </c>
      <c r="B176" s="153"/>
      <c r="C176" s="154"/>
      <c r="D176" s="17" t="s">
        <v>13</v>
      </c>
      <c r="E176" s="4">
        <f>E177</f>
        <v>237000</v>
      </c>
      <c r="F176" s="98">
        <f t="shared" si="29"/>
        <v>-237000</v>
      </c>
      <c r="G176" s="4">
        <f>G177</f>
        <v>0</v>
      </c>
    </row>
    <row r="177" spans="1:9" ht="25.5" x14ac:dyDescent="0.2">
      <c r="A177" s="200" t="s">
        <v>60</v>
      </c>
      <c r="B177" s="177"/>
      <c r="C177" s="178"/>
      <c r="D177" s="26" t="s">
        <v>61</v>
      </c>
      <c r="E177" s="98">
        <f>SUM(E178)</f>
        <v>237000</v>
      </c>
      <c r="F177" s="98">
        <f t="shared" si="29"/>
        <v>-237000</v>
      </c>
      <c r="G177" s="98">
        <f>G178</f>
        <v>0</v>
      </c>
    </row>
    <row r="178" spans="1:9" ht="30" customHeight="1" x14ac:dyDescent="0.2">
      <c r="A178" s="201" t="s">
        <v>191</v>
      </c>
      <c r="B178" s="202"/>
      <c r="C178" s="203"/>
      <c r="D178" s="17" t="s">
        <v>192</v>
      </c>
      <c r="E178" s="3">
        <v>237000</v>
      </c>
      <c r="F178" s="98">
        <f t="shared" si="29"/>
        <v>-237000</v>
      </c>
      <c r="G178" s="98">
        <v>0</v>
      </c>
    </row>
    <row r="179" spans="1:9" ht="25.5" x14ac:dyDescent="0.2">
      <c r="A179" s="147" t="s">
        <v>204</v>
      </c>
      <c r="B179" s="148"/>
      <c r="C179" s="148"/>
      <c r="D179" s="119" t="s">
        <v>198</v>
      </c>
      <c r="E179" s="98">
        <f>E180</f>
        <v>0</v>
      </c>
      <c r="F179" s="98">
        <f>G179-E179</f>
        <v>394</v>
      </c>
      <c r="G179" s="98">
        <f>G181+G187</f>
        <v>394</v>
      </c>
    </row>
    <row r="180" spans="1:9" x14ac:dyDescent="0.2">
      <c r="A180" s="149" t="s">
        <v>199</v>
      </c>
      <c r="B180" s="150"/>
      <c r="C180" s="151"/>
      <c r="D180" s="25" t="s">
        <v>200</v>
      </c>
      <c r="E180" s="98">
        <f>E181+E187</f>
        <v>0</v>
      </c>
      <c r="F180" s="98">
        <f t="shared" ref="F180:F183" si="30">G180-E180</f>
        <v>394</v>
      </c>
      <c r="G180" s="98">
        <f>G181</f>
        <v>394</v>
      </c>
      <c r="H180" s="105"/>
      <c r="I180" s="105"/>
    </row>
    <row r="181" spans="1:9" x14ac:dyDescent="0.2">
      <c r="A181" s="152" t="s">
        <v>45</v>
      </c>
      <c r="B181" s="153"/>
      <c r="C181" s="154"/>
      <c r="D181" s="17" t="s">
        <v>11</v>
      </c>
      <c r="E181" s="3">
        <f>E182+E185</f>
        <v>0</v>
      </c>
      <c r="F181" s="98">
        <f t="shared" si="30"/>
        <v>394</v>
      </c>
      <c r="G181" s="3">
        <f>G182</f>
        <v>394</v>
      </c>
      <c r="H181" s="106"/>
      <c r="I181" s="106"/>
    </row>
    <row r="182" spans="1:9" x14ac:dyDescent="0.2">
      <c r="A182" s="155" t="s">
        <v>47</v>
      </c>
      <c r="B182" s="156"/>
      <c r="C182" s="157"/>
      <c r="D182" s="17" t="s">
        <v>22</v>
      </c>
      <c r="E182" s="4">
        <f>E183+E184</f>
        <v>0</v>
      </c>
      <c r="F182" s="98">
        <f t="shared" si="30"/>
        <v>394</v>
      </c>
      <c r="G182" s="4">
        <f>G183</f>
        <v>394</v>
      </c>
      <c r="H182" s="107"/>
      <c r="I182" s="107"/>
    </row>
    <row r="183" spans="1:9" ht="25.5" x14ac:dyDescent="0.2">
      <c r="A183" s="201" t="s">
        <v>99</v>
      </c>
      <c r="B183" s="222"/>
      <c r="C183" s="223"/>
      <c r="D183" s="17" t="s">
        <v>100</v>
      </c>
      <c r="E183" s="4">
        <v>0</v>
      </c>
      <c r="F183" s="98">
        <f t="shared" si="30"/>
        <v>394</v>
      </c>
      <c r="G183" s="4">
        <v>394</v>
      </c>
    </row>
    <row r="184" spans="1:9" x14ac:dyDescent="0.2">
      <c r="A184" s="22"/>
      <c r="B184" s="22"/>
      <c r="C184" s="22"/>
      <c r="D184" s="22"/>
      <c r="E184" s="22"/>
      <c r="F184" s="22"/>
      <c r="G184" s="22"/>
    </row>
    <row r="185" spans="1:9" x14ac:dyDescent="0.2">
      <c r="A185" s="22"/>
      <c r="B185" s="22"/>
      <c r="C185" s="22"/>
      <c r="D185" s="22"/>
      <c r="E185" s="22"/>
      <c r="F185" s="22"/>
      <c r="G185" s="22"/>
    </row>
    <row r="186" spans="1:9" x14ac:dyDescent="0.2">
      <c r="A186" s="22"/>
      <c r="B186" s="22"/>
      <c r="C186" s="22"/>
      <c r="D186" s="22"/>
      <c r="E186" s="22"/>
      <c r="F186" s="22"/>
      <c r="G186" s="22"/>
    </row>
    <row r="187" spans="1:9" x14ac:dyDescent="0.2">
      <c r="A187" s="22"/>
      <c r="B187" s="22"/>
      <c r="C187" s="22"/>
      <c r="D187" s="22"/>
      <c r="E187" s="22"/>
      <c r="F187" s="22"/>
      <c r="G187" s="22"/>
    </row>
    <row r="188" spans="1:9" x14ac:dyDescent="0.2">
      <c r="A188" s="22"/>
      <c r="B188" s="22"/>
      <c r="C188" s="22"/>
      <c r="D188" s="22"/>
      <c r="E188" s="22"/>
      <c r="F188" s="22"/>
      <c r="G188" s="22"/>
    </row>
    <row r="189" spans="1:9" x14ac:dyDescent="0.2">
      <c r="A189" s="22"/>
      <c r="B189" s="22"/>
      <c r="C189" s="22"/>
      <c r="D189" s="22"/>
      <c r="E189" s="22"/>
      <c r="F189" s="22"/>
      <c r="G189" s="22"/>
    </row>
    <row r="190" spans="1:9" x14ac:dyDescent="0.2">
      <c r="A190" s="22"/>
      <c r="B190" s="22"/>
      <c r="C190" s="22"/>
      <c r="D190" s="22"/>
      <c r="E190" s="22"/>
      <c r="F190" s="22"/>
      <c r="G190" s="22"/>
    </row>
    <row r="191" spans="1:9" x14ac:dyDescent="0.2">
      <c r="A191" s="22"/>
      <c r="B191" s="22"/>
      <c r="C191" s="22"/>
      <c r="D191" s="22"/>
      <c r="E191" s="22"/>
      <c r="F191" s="22"/>
      <c r="G191" s="22"/>
    </row>
    <row r="192" spans="1:9" x14ac:dyDescent="0.2">
      <c r="A192" s="22"/>
      <c r="B192" s="22"/>
      <c r="C192" s="22"/>
      <c r="D192" s="22"/>
      <c r="E192" s="22"/>
      <c r="F192" s="22"/>
      <c r="G192" s="22"/>
    </row>
    <row r="193" spans="1:7" x14ac:dyDescent="0.2">
      <c r="A193" s="22"/>
      <c r="B193" s="22"/>
      <c r="C193" s="22"/>
      <c r="D193" s="22"/>
      <c r="E193" s="22"/>
      <c r="F193" s="22"/>
      <c r="G193" s="22"/>
    </row>
    <row r="194" spans="1:7" x14ac:dyDescent="0.2">
      <c r="A194" s="22"/>
      <c r="B194" s="22"/>
      <c r="C194" s="22"/>
      <c r="D194" s="22"/>
      <c r="E194" s="22"/>
      <c r="F194" s="22"/>
      <c r="G194" s="22"/>
    </row>
    <row r="195" spans="1:7" x14ac:dyDescent="0.2">
      <c r="A195" s="22"/>
      <c r="B195" s="22"/>
      <c r="C195" s="22"/>
      <c r="D195" s="22"/>
      <c r="E195" s="22"/>
      <c r="F195" s="22"/>
      <c r="G195" s="22"/>
    </row>
    <row r="196" spans="1:7" x14ac:dyDescent="0.2">
      <c r="A196" s="22"/>
      <c r="B196" s="22"/>
      <c r="C196" s="22"/>
      <c r="D196" s="22"/>
      <c r="E196" s="22"/>
      <c r="F196" s="22"/>
      <c r="G196" s="22"/>
    </row>
    <row r="197" spans="1:7" x14ac:dyDescent="0.2">
      <c r="A197" s="22"/>
      <c r="B197" s="22"/>
      <c r="C197" s="22"/>
      <c r="D197" s="22"/>
      <c r="E197" s="22"/>
      <c r="F197" s="22"/>
      <c r="G197" s="22"/>
    </row>
    <row r="198" spans="1:7" x14ac:dyDescent="0.2">
      <c r="A198" s="22"/>
      <c r="B198" s="22"/>
      <c r="C198" s="22"/>
      <c r="D198" s="22"/>
      <c r="E198" s="22"/>
      <c r="F198" s="22"/>
      <c r="G198" s="22"/>
    </row>
    <row r="199" spans="1:7" x14ac:dyDescent="0.2">
      <c r="A199" s="22"/>
      <c r="B199" s="22"/>
      <c r="C199" s="22"/>
      <c r="D199" s="22"/>
      <c r="E199" s="22"/>
      <c r="F199" s="22"/>
      <c r="G199" s="22"/>
    </row>
    <row r="200" spans="1:7" x14ac:dyDescent="0.2">
      <c r="A200" s="22"/>
      <c r="B200" s="22"/>
      <c r="C200" s="22"/>
      <c r="D200" s="22"/>
      <c r="E200" s="22"/>
      <c r="F200" s="22"/>
      <c r="G200" s="22"/>
    </row>
    <row r="201" spans="1:7" x14ac:dyDescent="0.2">
      <c r="A201" s="22"/>
      <c r="B201" s="22"/>
      <c r="C201" s="22"/>
      <c r="D201" s="22"/>
      <c r="E201" s="22"/>
      <c r="F201" s="22"/>
      <c r="G201" s="22"/>
    </row>
    <row r="202" spans="1:7" x14ac:dyDescent="0.2">
      <c r="A202" s="22"/>
      <c r="B202" s="22"/>
      <c r="C202" s="22"/>
      <c r="D202" s="22"/>
      <c r="E202" s="22"/>
      <c r="F202" s="22"/>
      <c r="G202" s="22"/>
    </row>
    <row r="203" spans="1:7" x14ac:dyDescent="0.2">
      <c r="A203" s="22"/>
      <c r="B203" s="22"/>
      <c r="C203" s="22"/>
      <c r="D203" s="22"/>
      <c r="E203" s="22"/>
      <c r="F203" s="22"/>
      <c r="G203" s="22"/>
    </row>
    <row r="204" spans="1:7" x14ac:dyDescent="0.2">
      <c r="A204" s="22"/>
      <c r="B204" s="22"/>
      <c r="C204" s="22"/>
      <c r="D204" s="22"/>
      <c r="E204" s="22"/>
      <c r="F204" s="22"/>
      <c r="G204" s="22"/>
    </row>
    <row r="205" spans="1:7" x14ac:dyDescent="0.2">
      <c r="A205" s="22"/>
      <c r="B205" s="22"/>
      <c r="C205" s="22"/>
      <c r="D205" s="22"/>
      <c r="E205" s="22"/>
      <c r="F205" s="22"/>
      <c r="G205" s="22"/>
    </row>
    <row r="206" spans="1:7" x14ac:dyDescent="0.2">
      <c r="A206" s="22"/>
      <c r="B206" s="22"/>
      <c r="C206" s="22"/>
      <c r="D206" s="22"/>
      <c r="E206" s="22"/>
      <c r="F206" s="22"/>
      <c r="G206" s="22"/>
    </row>
    <row r="207" spans="1:7" x14ac:dyDescent="0.2">
      <c r="A207" s="22"/>
      <c r="B207" s="22"/>
      <c r="C207" s="22"/>
      <c r="D207" s="22"/>
      <c r="E207" s="22"/>
      <c r="F207" s="22"/>
      <c r="G207" s="22"/>
    </row>
    <row r="208" spans="1:7" x14ac:dyDescent="0.2">
      <c r="A208" s="22"/>
      <c r="B208" s="22"/>
      <c r="C208" s="22"/>
      <c r="D208" s="22"/>
      <c r="E208" s="22"/>
      <c r="F208" s="22"/>
      <c r="G208" s="22"/>
    </row>
    <row r="209" spans="1:7" x14ac:dyDescent="0.2">
      <c r="A209" s="22"/>
      <c r="B209" s="22"/>
      <c r="C209" s="22"/>
      <c r="D209" s="22"/>
      <c r="E209" s="22"/>
      <c r="F209" s="22"/>
      <c r="G209" s="22"/>
    </row>
    <row r="210" spans="1:7" x14ac:dyDescent="0.2">
      <c r="A210" s="22"/>
      <c r="B210" s="22"/>
      <c r="C210" s="22"/>
      <c r="D210" s="22"/>
      <c r="E210" s="22"/>
      <c r="F210" s="22"/>
      <c r="G210" s="22"/>
    </row>
    <row r="211" spans="1:7" x14ac:dyDescent="0.2">
      <c r="A211" s="22"/>
      <c r="B211" s="22"/>
      <c r="C211" s="22"/>
      <c r="D211" s="22"/>
      <c r="E211" s="22"/>
      <c r="F211" s="22"/>
      <c r="G211" s="22"/>
    </row>
    <row r="212" spans="1:7" x14ac:dyDescent="0.2">
      <c r="A212" s="22"/>
      <c r="B212" s="22"/>
      <c r="C212" s="22"/>
      <c r="D212" s="22"/>
      <c r="E212" s="22"/>
      <c r="F212" s="22"/>
      <c r="G212" s="22"/>
    </row>
    <row r="213" spans="1:7" x14ac:dyDescent="0.2">
      <c r="A213" s="22"/>
      <c r="B213" s="22"/>
      <c r="C213" s="22"/>
      <c r="D213" s="22"/>
      <c r="E213" s="22"/>
      <c r="F213" s="22"/>
      <c r="G213" s="22"/>
    </row>
    <row r="214" spans="1:7" x14ac:dyDescent="0.2">
      <c r="A214" s="22"/>
      <c r="B214" s="22"/>
      <c r="C214" s="22"/>
      <c r="D214" s="22"/>
      <c r="E214" s="22"/>
      <c r="F214" s="22"/>
      <c r="G214" s="22"/>
    </row>
    <row r="215" spans="1:7" x14ac:dyDescent="0.2">
      <c r="A215" s="22"/>
      <c r="B215" s="22"/>
      <c r="C215" s="22"/>
      <c r="D215" s="22"/>
      <c r="E215" s="22"/>
      <c r="F215" s="22"/>
      <c r="G215" s="22"/>
    </row>
    <row r="216" spans="1:7" x14ac:dyDescent="0.2">
      <c r="A216" s="22"/>
      <c r="B216" s="22"/>
      <c r="C216" s="22"/>
      <c r="D216" s="22"/>
      <c r="E216" s="22"/>
      <c r="F216" s="22"/>
      <c r="G216" s="22"/>
    </row>
    <row r="217" spans="1:7" x14ac:dyDescent="0.2">
      <c r="A217" s="22"/>
      <c r="B217" s="22"/>
      <c r="C217" s="22"/>
      <c r="D217" s="22"/>
      <c r="E217" s="22"/>
      <c r="F217" s="22"/>
      <c r="G217" s="22"/>
    </row>
    <row r="218" spans="1:7" x14ac:dyDescent="0.2">
      <c r="A218" s="22"/>
      <c r="B218" s="22"/>
      <c r="C218" s="22"/>
      <c r="D218" s="22"/>
      <c r="E218" s="22"/>
      <c r="F218" s="22"/>
      <c r="G218" s="22"/>
    </row>
    <row r="219" spans="1:7" x14ac:dyDescent="0.2">
      <c r="A219" s="22"/>
      <c r="B219" s="22"/>
      <c r="C219" s="22"/>
      <c r="D219" s="22"/>
      <c r="E219" s="22"/>
      <c r="F219" s="22"/>
      <c r="G219" s="22"/>
    </row>
    <row r="220" spans="1:7" x14ac:dyDescent="0.2">
      <c r="A220" s="22"/>
      <c r="B220" s="22"/>
      <c r="C220" s="22"/>
      <c r="D220" s="22"/>
      <c r="E220" s="22"/>
      <c r="F220" s="22"/>
      <c r="G220" s="22"/>
    </row>
    <row r="221" spans="1:7" x14ac:dyDescent="0.2">
      <c r="A221" s="22"/>
      <c r="B221" s="22"/>
      <c r="C221" s="22"/>
      <c r="D221" s="22"/>
      <c r="E221" s="22"/>
      <c r="F221" s="22"/>
      <c r="G221" s="22"/>
    </row>
    <row r="222" spans="1:7" x14ac:dyDescent="0.2">
      <c r="A222" s="22"/>
      <c r="B222" s="22"/>
      <c r="C222" s="22"/>
      <c r="D222" s="22"/>
      <c r="E222" s="22"/>
      <c r="F222" s="22"/>
      <c r="G222" s="22"/>
    </row>
    <row r="223" spans="1:7" x14ac:dyDescent="0.2">
      <c r="A223" s="22"/>
      <c r="B223" s="22"/>
      <c r="C223" s="22"/>
      <c r="D223" s="22"/>
      <c r="E223" s="22"/>
      <c r="F223" s="22"/>
      <c r="G223" s="22"/>
    </row>
    <row r="224" spans="1:7" x14ac:dyDescent="0.2">
      <c r="A224" s="22"/>
      <c r="B224" s="22"/>
      <c r="C224" s="22"/>
      <c r="D224" s="22"/>
      <c r="E224" s="22"/>
      <c r="F224" s="22"/>
      <c r="G224" s="22"/>
    </row>
    <row r="225" spans="1:7" x14ac:dyDescent="0.2">
      <c r="A225" s="22"/>
      <c r="B225" s="22"/>
      <c r="C225" s="22"/>
      <c r="D225" s="22"/>
      <c r="E225" s="22"/>
      <c r="F225" s="22"/>
      <c r="G225" s="22"/>
    </row>
    <row r="226" spans="1:7" x14ac:dyDescent="0.2">
      <c r="A226" s="22"/>
      <c r="B226" s="22"/>
      <c r="C226" s="22"/>
      <c r="D226" s="22"/>
      <c r="E226" s="22"/>
      <c r="F226" s="22"/>
      <c r="G226" s="22"/>
    </row>
    <row r="227" spans="1:7" x14ac:dyDescent="0.2">
      <c r="A227" s="22"/>
      <c r="B227" s="22"/>
      <c r="C227" s="22"/>
      <c r="D227" s="22"/>
      <c r="E227" s="22"/>
      <c r="F227" s="22"/>
      <c r="G227" s="22"/>
    </row>
    <row r="228" spans="1:7" x14ac:dyDescent="0.2">
      <c r="A228" s="22"/>
      <c r="B228" s="22"/>
      <c r="C228" s="22"/>
      <c r="D228" s="22"/>
      <c r="E228" s="22"/>
      <c r="F228" s="22"/>
      <c r="G228" s="22"/>
    </row>
    <row r="229" spans="1:7" x14ac:dyDescent="0.2">
      <c r="A229" s="22"/>
      <c r="B229" s="22"/>
      <c r="C229" s="22"/>
      <c r="D229" s="22"/>
      <c r="E229" s="22"/>
      <c r="F229" s="22"/>
      <c r="G229" s="22"/>
    </row>
    <row r="230" spans="1:7" x14ac:dyDescent="0.2">
      <c r="A230" s="22"/>
      <c r="B230" s="22"/>
      <c r="C230" s="22"/>
      <c r="D230" s="22"/>
      <c r="E230" s="22"/>
      <c r="F230" s="22"/>
      <c r="G230" s="22"/>
    </row>
    <row r="231" spans="1:7" x14ac:dyDescent="0.2">
      <c r="A231" s="22"/>
      <c r="B231" s="22"/>
      <c r="C231" s="22"/>
      <c r="D231" s="22"/>
      <c r="E231" s="22"/>
      <c r="F231" s="22"/>
      <c r="G231" s="22"/>
    </row>
    <row r="232" spans="1:7" x14ac:dyDescent="0.2">
      <c r="A232" s="22"/>
      <c r="B232" s="22"/>
      <c r="C232" s="22"/>
      <c r="D232" s="22"/>
      <c r="E232" s="22"/>
      <c r="F232" s="22"/>
      <c r="G232" s="22"/>
    </row>
    <row r="233" spans="1:7" x14ac:dyDescent="0.2">
      <c r="A233" s="22"/>
      <c r="B233" s="22"/>
      <c r="C233" s="22"/>
      <c r="D233" s="22"/>
      <c r="E233" s="22"/>
      <c r="F233" s="22"/>
      <c r="G233" s="22"/>
    </row>
    <row r="234" spans="1:7" x14ac:dyDescent="0.2">
      <c r="A234" s="22"/>
      <c r="B234" s="22"/>
      <c r="C234" s="22"/>
      <c r="D234" s="22"/>
      <c r="E234" s="22"/>
      <c r="F234" s="22"/>
      <c r="G234" s="22"/>
    </row>
    <row r="235" spans="1:7" x14ac:dyDescent="0.2">
      <c r="A235" s="22"/>
      <c r="B235" s="22"/>
      <c r="C235" s="22"/>
      <c r="D235" s="22"/>
      <c r="E235" s="22"/>
      <c r="F235" s="22"/>
      <c r="G235" s="22"/>
    </row>
    <row r="236" spans="1:7" x14ac:dyDescent="0.2">
      <c r="A236" s="22"/>
      <c r="B236" s="22"/>
      <c r="C236" s="22"/>
      <c r="D236" s="22"/>
      <c r="E236" s="22"/>
      <c r="F236" s="22"/>
      <c r="G236" s="22"/>
    </row>
    <row r="237" spans="1:7" x14ac:dyDescent="0.2">
      <c r="A237" s="22"/>
      <c r="B237" s="22"/>
      <c r="C237" s="22"/>
      <c r="D237" s="22"/>
      <c r="E237" s="22"/>
      <c r="F237" s="22"/>
      <c r="G237" s="22"/>
    </row>
    <row r="238" spans="1:7" x14ac:dyDescent="0.2">
      <c r="A238" s="22"/>
      <c r="B238" s="22"/>
      <c r="C238" s="22"/>
      <c r="D238" s="22"/>
      <c r="E238" s="22"/>
      <c r="F238" s="22"/>
      <c r="G238" s="22"/>
    </row>
    <row r="239" spans="1:7" x14ac:dyDescent="0.2">
      <c r="A239" s="22"/>
      <c r="B239" s="22"/>
      <c r="C239" s="22"/>
      <c r="D239" s="22"/>
      <c r="E239" s="22"/>
      <c r="F239" s="22"/>
      <c r="G239" s="22"/>
    </row>
    <row r="240" spans="1:7" x14ac:dyDescent="0.2">
      <c r="A240" s="22"/>
      <c r="B240" s="22"/>
      <c r="C240" s="22"/>
      <c r="D240" s="22"/>
      <c r="E240" s="22"/>
      <c r="F240" s="22"/>
      <c r="G240" s="22"/>
    </row>
    <row r="241" spans="1:7" x14ac:dyDescent="0.2">
      <c r="A241" s="22"/>
      <c r="B241" s="22"/>
      <c r="C241" s="22"/>
      <c r="D241" s="22"/>
      <c r="E241" s="22"/>
      <c r="F241" s="22"/>
      <c r="G241" s="22"/>
    </row>
    <row r="242" spans="1:7" x14ac:dyDescent="0.2">
      <c r="A242" s="22"/>
      <c r="B242" s="22"/>
      <c r="C242" s="22"/>
      <c r="D242" s="22"/>
      <c r="E242" s="22"/>
      <c r="F242" s="22"/>
      <c r="G242" s="22"/>
    </row>
    <row r="243" spans="1:7" x14ac:dyDescent="0.2">
      <c r="A243" s="22"/>
      <c r="B243" s="22"/>
      <c r="C243" s="22"/>
      <c r="D243" s="22"/>
      <c r="E243" s="22"/>
      <c r="F243" s="22"/>
      <c r="G243" s="22"/>
    </row>
    <row r="244" spans="1:7" x14ac:dyDescent="0.2">
      <c r="A244" s="22"/>
      <c r="B244" s="22"/>
      <c r="C244" s="22"/>
      <c r="D244" s="22"/>
      <c r="E244" s="22"/>
      <c r="F244" s="22"/>
      <c r="G244" s="22"/>
    </row>
    <row r="245" spans="1:7" x14ac:dyDescent="0.2">
      <c r="A245" s="22"/>
      <c r="B245" s="22"/>
      <c r="C245" s="22"/>
      <c r="D245" s="22"/>
      <c r="E245" s="22"/>
      <c r="F245" s="22"/>
      <c r="G245" s="22"/>
    </row>
    <row r="246" spans="1:7" x14ac:dyDescent="0.2">
      <c r="A246" s="22"/>
      <c r="B246" s="22"/>
      <c r="C246" s="22"/>
      <c r="D246" s="22"/>
      <c r="E246" s="22"/>
      <c r="F246" s="22"/>
      <c r="G246" s="22"/>
    </row>
    <row r="247" spans="1:7" x14ac:dyDescent="0.2">
      <c r="A247" s="22"/>
      <c r="B247" s="22"/>
      <c r="C247" s="22"/>
      <c r="D247" s="22"/>
      <c r="E247" s="22"/>
      <c r="F247" s="22"/>
      <c r="G247" s="22"/>
    </row>
    <row r="248" spans="1:7" x14ac:dyDescent="0.2">
      <c r="A248" s="22"/>
      <c r="B248" s="22"/>
      <c r="C248" s="22"/>
      <c r="D248" s="22"/>
      <c r="E248" s="22"/>
      <c r="F248" s="22"/>
      <c r="G248" s="22"/>
    </row>
    <row r="249" spans="1:7" x14ac:dyDescent="0.2">
      <c r="A249" s="22"/>
      <c r="B249" s="22"/>
      <c r="C249" s="22"/>
      <c r="D249" s="22"/>
      <c r="E249" s="22"/>
      <c r="F249" s="22"/>
      <c r="G249" s="22"/>
    </row>
    <row r="250" spans="1:7" x14ac:dyDescent="0.2">
      <c r="A250" s="22"/>
      <c r="B250" s="22"/>
      <c r="C250" s="22"/>
      <c r="D250" s="22"/>
      <c r="E250" s="22"/>
      <c r="F250" s="22"/>
      <c r="G250" s="22"/>
    </row>
    <row r="251" spans="1:7" x14ac:dyDescent="0.2">
      <c r="A251" s="22"/>
      <c r="B251" s="22"/>
      <c r="C251" s="22"/>
      <c r="D251" s="22"/>
      <c r="E251" s="22"/>
      <c r="F251" s="22"/>
      <c r="G251" s="22"/>
    </row>
    <row r="252" spans="1:7" x14ac:dyDescent="0.2">
      <c r="A252" s="22"/>
      <c r="B252" s="22"/>
      <c r="C252" s="22"/>
      <c r="D252" s="22"/>
      <c r="E252" s="22"/>
      <c r="F252" s="22"/>
      <c r="G252" s="22"/>
    </row>
    <row r="253" spans="1:7" x14ac:dyDescent="0.2">
      <c r="A253" s="22"/>
      <c r="B253" s="22"/>
      <c r="C253" s="22"/>
      <c r="D253" s="22"/>
      <c r="E253" s="22"/>
      <c r="F253" s="22"/>
      <c r="G253" s="22"/>
    </row>
    <row r="254" spans="1:7" x14ac:dyDescent="0.2">
      <c r="A254" s="22"/>
      <c r="B254" s="22"/>
      <c r="C254" s="22"/>
      <c r="D254" s="22"/>
      <c r="E254" s="22"/>
      <c r="F254" s="22"/>
      <c r="G254" s="22"/>
    </row>
    <row r="255" spans="1:7" x14ac:dyDescent="0.2">
      <c r="A255" s="22"/>
      <c r="B255" s="22"/>
      <c r="C255" s="22"/>
      <c r="D255" s="22"/>
      <c r="E255" s="22"/>
      <c r="F255" s="22"/>
      <c r="G255" s="22"/>
    </row>
    <row r="256" spans="1:7" x14ac:dyDescent="0.2">
      <c r="A256" s="22"/>
      <c r="B256" s="22"/>
      <c r="C256" s="22"/>
      <c r="D256" s="22"/>
      <c r="E256" s="22"/>
      <c r="F256" s="22"/>
      <c r="G256" s="22"/>
    </row>
    <row r="257" spans="1:7" x14ac:dyDescent="0.2">
      <c r="A257" s="22"/>
      <c r="B257" s="22"/>
      <c r="C257" s="22"/>
      <c r="D257" s="22"/>
      <c r="E257" s="22"/>
      <c r="F257" s="22"/>
      <c r="G257" s="22"/>
    </row>
    <row r="258" spans="1:7" x14ac:dyDescent="0.2">
      <c r="A258" s="22"/>
      <c r="B258" s="22"/>
      <c r="C258" s="22"/>
      <c r="D258" s="22"/>
      <c r="E258" s="22"/>
      <c r="F258" s="22"/>
      <c r="G258" s="22"/>
    </row>
    <row r="259" spans="1:7" x14ac:dyDescent="0.2">
      <c r="A259" s="22"/>
      <c r="B259" s="22"/>
      <c r="C259" s="22"/>
      <c r="D259" s="22"/>
      <c r="E259" s="22"/>
      <c r="F259" s="22"/>
      <c r="G259" s="22"/>
    </row>
    <row r="260" spans="1:7" x14ac:dyDescent="0.2">
      <c r="A260" s="22"/>
      <c r="B260" s="22"/>
      <c r="C260" s="22"/>
      <c r="D260" s="22"/>
      <c r="E260" s="22"/>
      <c r="F260" s="22"/>
      <c r="G260" s="22"/>
    </row>
    <row r="261" spans="1:7" x14ac:dyDescent="0.2">
      <c r="A261" s="22"/>
      <c r="B261" s="22"/>
      <c r="C261" s="22"/>
      <c r="D261" s="22"/>
      <c r="E261" s="22"/>
      <c r="F261" s="22"/>
      <c r="G261" s="22"/>
    </row>
    <row r="262" spans="1:7" x14ac:dyDescent="0.2">
      <c r="A262" s="22"/>
      <c r="B262" s="22"/>
      <c r="C262" s="22"/>
      <c r="D262" s="22"/>
      <c r="E262" s="22"/>
      <c r="F262" s="22"/>
      <c r="G262" s="22"/>
    </row>
    <row r="263" spans="1:7" x14ac:dyDescent="0.2">
      <c r="A263" s="22"/>
      <c r="B263" s="22"/>
      <c r="C263" s="22"/>
      <c r="D263" s="22"/>
      <c r="E263" s="22"/>
      <c r="F263" s="22"/>
      <c r="G263" s="22"/>
    </row>
    <row r="264" spans="1:7" x14ac:dyDescent="0.2">
      <c r="A264" s="22"/>
      <c r="B264" s="22"/>
      <c r="C264" s="22"/>
      <c r="D264" s="22"/>
      <c r="E264" s="22"/>
      <c r="F264" s="22"/>
      <c r="G264" s="22"/>
    </row>
    <row r="265" spans="1:7" x14ac:dyDescent="0.2">
      <c r="A265" s="22"/>
      <c r="B265" s="22"/>
      <c r="C265" s="22"/>
      <c r="D265" s="22"/>
      <c r="E265" s="22"/>
      <c r="F265" s="22"/>
      <c r="G265" s="22"/>
    </row>
    <row r="266" spans="1:7" x14ac:dyDescent="0.2">
      <c r="A266" s="22"/>
      <c r="B266" s="22"/>
      <c r="C266" s="22"/>
      <c r="D266" s="22"/>
      <c r="E266" s="22"/>
      <c r="F266" s="22"/>
      <c r="G266" s="22"/>
    </row>
    <row r="267" spans="1:7" x14ac:dyDescent="0.2">
      <c r="A267" s="22"/>
      <c r="B267" s="22"/>
      <c r="C267" s="22"/>
      <c r="D267" s="22"/>
      <c r="E267" s="22"/>
      <c r="F267" s="22"/>
      <c r="G267" s="22"/>
    </row>
    <row r="268" spans="1:7" x14ac:dyDescent="0.2">
      <c r="A268" s="22"/>
      <c r="B268" s="22"/>
      <c r="C268" s="22"/>
      <c r="D268" s="22"/>
      <c r="E268" s="22"/>
      <c r="F268" s="22"/>
      <c r="G268" s="22"/>
    </row>
    <row r="269" spans="1:7" x14ac:dyDescent="0.2">
      <c r="A269" s="22"/>
      <c r="B269" s="22"/>
      <c r="C269" s="22"/>
      <c r="D269" s="22"/>
      <c r="E269" s="22"/>
      <c r="F269" s="22"/>
      <c r="G269" s="22"/>
    </row>
    <row r="270" spans="1:7" x14ac:dyDescent="0.2">
      <c r="A270" s="22"/>
      <c r="B270" s="22"/>
      <c r="C270" s="22"/>
      <c r="D270" s="22"/>
      <c r="E270" s="22"/>
      <c r="F270" s="22"/>
      <c r="G270" s="22"/>
    </row>
    <row r="271" spans="1:7" x14ac:dyDescent="0.2">
      <c r="A271" s="22"/>
      <c r="B271" s="22"/>
      <c r="C271" s="22"/>
      <c r="D271" s="22"/>
      <c r="E271" s="22"/>
      <c r="F271" s="22"/>
      <c r="G271" s="22"/>
    </row>
    <row r="272" spans="1:7" x14ac:dyDescent="0.2">
      <c r="A272" s="22"/>
      <c r="B272" s="22"/>
      <c r="C272" s="22"/>
      <c r="D272" s="22"/>
      <c r="E272" s="22"/>
      <c r="F272" s="22"/>
      <c r="G272" s="22"/>
    </row>
    <row r="273" spans="1:7" x14ac:dyDescent="0.2">
      <c r="A273" s="22"/>
      <c r="B273" s="22"/>
      <c r="C273" s="22"/>
      <c r="D273" s="22"/>
      <c r="E273" s="22"/>
      <c r="F273" s="22"/>
      <c r="G273" s="22"/>
    </row>
    <row r="274" spans="1:7" x14ac:dyDescent="0.2">
      <c r="A274" s="22"/>
      <c r="B274" s="22"/>
      <c r="C274" s="22"/>
      <c r="D274" s="22"/>
      <c r="E274" s="22"/>
      <c r="F274" s="22"/>
      <c r="G274" s="22"/>
    </row>
  </sheetData>
  <mergeCells count="191">
    <mergeCell ref="A182:C182"/>
    <mergeCell ref="A183:C183"/>
    <mergeCell ref="A107:C107"/>
    <mergeCell ref="A108:C108"/>
    <mergeCell ref="A109:C109"/>
    <mergeCell ref="A110:C110"/>
    <mergeCell ref="A113:C113"/>
    <mergeCell ref="A114:C114"/>
    <mergeCell ref="A111:C111"/>
    <mergeCell ref="A112:C112"/>
    <mergeCell ref="A146:C146"/>
    <mergeCell ref="A178:C178"/>
    <mergeCell ref="A176:C176"/>
    <mergeCell ref="A174:C174"/>
    <mergeCell ref="A119:C119"/>
    <mergeCell ref="A135:C135"/>
    <mergeCell ref="A143:C143"/>
    <mergeCell ref="A145:C145"/>
    <mergeCell ref="A179:C179"/>
    <mergeCell ref="A180:C180"/>
    <mergeCell ref="A173:C173"/>
    <mergeCell ref="A148:C148"/>
    <mergeCell ref="A181:C181"/>
    <mergeCell ref="A147:C147"/>
    <mergeCell ref="A73:C73"/>
    <mergeCell ref="A74:C74"/>
    <mergeCell ref="A70:C70"/>
    <mergeCell ref="A75:C75"/>
    <mergeCell ref="A91:C91"/>
    <mergeCell ref="A92:C92"/>
    <mergeCell ref="A103:C103"/>
    <mergeCell ref="A98:C98"/>
    <mergeCell ref="A101:C101"/>
    <mergeCell ref="A102:C102"/>
    <mergeCell ref="A96:C96"/>
    <mergeCell ref="A97:C97"/>
    <mergeCell ref="A99:C99"/>
    <mergeCell ref="A100:C100"/>
    <mergeCell ref="A23:C23"/>
    <mergeCell ref="A24:C24"/>
    <mergeCell ref="A25:C25"/>
    <mergeCell ref="A32:C32"/>
    <mergeCell ref="A33:C33"/>
    <mergeCell ref="A34:C34"/>
    <mergeCell ref="A35:C35"/>
    <mergeCell ref="A36:C36"/>
    <mergeCell ref="A26:C26"/>
    <mergeCell ref="A27:C27"/>
    <mergeCell ref="A28:C28"/>
    <mergeCell ref="A29:C29"/>
    <mergeCell ref="A30:C30"/>
    <mergeCell ref="A31:C31"/>
    <mergeCell ref="A77:C77"/>
    <mergeCell ref="A78:C78"/>
    <mergeCell ref="A54:C54"/>
    <mergeCell ref="A55:C55"/>
    <mergeCell ref="A56:C56"/>
    <mergeCell ref="A45:C45"/>
    <mergeCell ref="A47:C47"/>
    <mergeCell ref="A48:C48"/>
    <mergeCell ref="A49:C49"/>
    <mergeCell ref="A50:C50"/>
    <mergeCell ref="A51:C51"/>
    <mergeCell ref="A57:C57"/>
    <mergeCell ref="A60:C60"/>
    <mergeCell ref="A63:C63"/>
    <mergeCell ref="A64:C64"/>
    <mergeCell ref="A66:C66"/>
    <mergeCell ref="A76:C76"/>
    <mergeCell ref="A61:C61"/>
    <mergeCell ref="A62:C62"/>
    <mergeCell ref="A68:C68"/>
    <mergeCell ref="A69:C69"/>
    <mergeCell ref="A67:C67"/>
    <mergeCell ref="A65:C65"/>
    <mergeCell ref="A72:C72"/>
    <mergeCell ref="A37:C37"/>
    <mergeCell ref="A167:C167"/>
    <mergeCell ref="A168:C168"/>
    <mergeCell ref="A165:C165"/>
    <mergeCell ref="A58:C58"/>
    <mergeCell ref="A59:C59"/>
    <mergeCell ref="A52:C52"/>
    <mergeCell ref="A53:C53"/>
    <mergeCell ref="A38:C38"/>
    <mergeCell ref="A39:C39"/>
    <mergeCell ref="A40:C40"/>
    <mergeCell ref="A41:C41"/>
    <mergeCell ref="A42:C42"/>
    <mergeCell ref="A79:C79"/>
    <mergeCell ref="A80:C80"/>
    <mergeCell ref="A81:C81"/>
    <mergeCell ref="A90:C90"/>
    <mergeCell ref="A86:C86"/>
    <mergeCell ref="A71:C71"/>
    <mergeCell ref="A88:C88"/>
    <mergeCell ref="A46:C46"/>
    <mergeCell ref="A43:C43"/>
    <mergeCell ref="A44:C44"/>
    <mergeCell ref="A89:C89"/>
    <mergeCell ref="A1:G1"/>
    <mergeCell ref="A2:G2"/>
    <mergeCell ref="A4:C4"/>
    <mergeCell ref="A5:C5"/>
    <mergeCell ref="A6:C6"/>
    <mergeCell ref="A7:C7"/>
    <mergeCell ref="A20:C20"/>
    <mergeCell ref="A21:C21"/>
    <mergeCell ref="A22:C22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177:C177"/>
    <mergeCell ref="A138:C138"/>
    <mergeCell ref="A125:C125"/>
    <mergeCell ref="A126:C126"/>
    <mergeCell ref="A122:C122"/>
    <mergeCell ref="A106:C106"/>
    <mergeCell ref="A133:C133"/>
    <mergeCell ref="A134:C134"/>
    <mergeCell ref="A136:C136"/>
    <mergeCell ref="A137:C137"/>
    <mergeCell ref="A170:C170"/>
    <mergeCell ref="A171:C171"/>
    <mergeCell ref="A172:C172"/>
    <mergeCell ref="A169:C169"/>
    <mergeCell ref="A163:C163"/>
    <mergeCell ref="A164:C164"/>
    <mergeCell ref="A166:C166"/>
    <mergeCell ref="A127:C127"/>
    <mergeCell ref="A128:C128"/>
    <mergeCell ref="A129:C129"/>
    <mergeCell ref="A162:C162"/>
    <mergeCell ref="A131:C131"/>
    <mergeCell ref="A132:C132"/>
    <mergeCell ref="A140:C140"/>
    <mergeCell ref="A85:C85"/>
    <mergeCell ref="N90:P90"/>
    <mergeCell ref="N91:P91"/>
    <mergeCell ref="N92:P92"/>
    <mergeCell ref="A149:C149"/>
    <mergeCell ref="A150:C150"/>
    <mergeCell ref="A151:C151"/>
    <mergeCell ref="A82:C82"/>
    <mergeCell ref="A83:C83"/>
    <mergeCell ref="A84:C84"/>
    <mergeCell ref="A87:C87"/>
    <mergeCell ref="A141:C141"/>
    <mergeCell ref="A142:C142"/>
    <mergeCell ref="A144:C144"/>
    <mergeCell ref="A104:C104"/>
    <mergeCell ref="A105:C105"/>
    <mergeCell ref="A117:C117"/>
    <mergeCell ref="A130:C130"/>
    <mergeCell ref="A120:C120"/>
    <mergeCell ref="A123:C123"/>
    <mergeCell ref="A124:C124"/>
    <mergeCell ref="A139:C139"/>
    <mergeCell ref="A118:C118"/>
    <mergeCell ref="A121:C121"/>
    <mergeCell ref="A175:C175"/>
    <mergeCell ref="N102:P102"/>
    <mergeCell ref="N103:P103"/>
    <mergeCell ref="N104:P104"/>
    <mergeCell ref="A93:C93"/>
    <mergeCell ref="A94:C94"/>
    <mergeCell ref="A95:C95"/>
    <mergeCell ref="N106:P106"/>
    <mergeCell ref="N115:P115"/>
    <mergeCell ref="A152:C152"/>
    <mergeCell ref="A153:C153"/>
    <mergeCell ref="A154:C154"/>
    <mergeCell ref="A161:C161"/>
    <mergeCell ref="A158:C158"/>
    <mergeCell ref="A159:C159"/>
    <mergeCell ref="A160:C160"/>
    <mergeCell ref="A155:C155"/>
    <mergeCell ref="A156:C156"/>
    <mergeCell ref="A157:C157"/>
    <mergeCell ref="N105:P105"/>
    <mergeCell ref="A115:C115"/>
    <mergeCell ref="A116:C116"/>
  </mergeCells>
  <pageMargins left="0.25" right="0.25" top="0.75" bottom="0.75" header="0.3" footer="0.3"/>
  <pageSetup paperSize="9" fitToHeight="0" orientation="landscape" r:id="rId1"/>
  <ignoredErrors>
    <ignoredError sqref="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POSEBNI DIO</vt:lpstr>
      <vt:lpstr>Četvrta razina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Karađole</cp:lastModifiedBy>
  <cp:lastPrinted>2024-11-25T08:58:50Z</cp:lastPrinted>
  <dcterms:created xsi:type="dcterms:W3CDTF">2022-08-12T12:51:27Z</dcterms:created>
  <dcterms:modified xsi:type="dcterms:W3CDTF">2024-11-25T09:01:08Z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