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FINANCIJSKI PLAN\FIN. PLAN 2026.-2028\"/>
    </mc:Choice>
  </mc:AlternateContent>
  <xr:revisionPtr revIDLastSave="0" documentId="13_ncr:1_{F9EC1AF9-6A66-447F-AD3A-679AB3966C4B}" xr6:coauthVersionLast="47" xr6:coauthVersionMax="47" xr10:uidLastSave="{00000000-0000-0000-0000-000000000000}"/>
  <bookViews>
    <workbookView xWindow="-120" yWindow="-120" windowWidth="29040" windowHeight="15840" firstSheet="1" activeTab="6" xr2:uid="{00000000-000D-0000-FFFF-FFFF00000000}"/>
  </bookViews>
  <sheets>
    <sheet name="SAŽETAK" sheetId="1" r:id="rId1"/>
    <sheet name=" Račun prihoda i rashoda" sheetId="3" r:id="rId2"/>
    <sheet name="Račun prihoda i rashoda" sheetId="10" r:id="rId3"/>
    <sheet name="Rashodi prema funkcijskoj k " sheetId="8" r:id="rId4"/>
    <sheet name="Račun financiranja-izvori" sheetId="11" r:id="rId5"/>
    <sheet name="Račun financiranja" sheetId="6" r:id="rId6"/>
    <sheet name="POSEBNI DIO" sheetId="7" r:id="rId7"/>
    <sheet name="Četvrta razina" sheetId="9" state="hidden" r:id="rId8"/>
  </sheets>
  <definedNames>
    <definedName name="_xlnm.Print_Area" localSheetId="0">SAŽETAK!$A$1:$J$29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7" l="1"/>
  <c r="G9" i="9"/>
  <c r="G8" i="9"/>
  <c r="G138" i="9"/>
  <c r="G136" i="9"/>
  <c r="G129" i="9"/>
  <c r="D24" i="10" l="1"/>
  <c r="D23" i="10" s="1"/>
  <c r="E24" i="10"/>
  <c r="E23" i="10" s="1"/>
  <c r="F24" i="10"/>
  <c r="F23" i="10" s="1"/>
  <c r="B25" i="10"/>
  <c r="B24" i="10" s="1"/>
  <c r="B23" i="10" s="1"/>
  <c r="C24" i="10"/>
  <c r="C23" i="10" s="1"/>
  <c r="F51" i="10"/>
  <c r="F50" i="10" s="1"/>
  <c r="E51" i="10"/>
  <c r="E50" i="10" s="1"/>
  <c r="D51" i="10"/>
  <c r="D50" i="10" s="1"/>
  <c r="C51" i="10"/>
  <c r="C50" i="10" s="1"/>
  <c r="B51" i="10"/>
  <c r="B50" i="10" s="1"/>
  <c r="D33" i="10"/>
  <c r="D39" i="10"/>
  <c r="D16" i="10"/>
  <c r="F12" i="10"/>
  <c r="F32" i="3"/>
  <c r="F37" i="3"/>
  <c r="B39" i="10"/>
  <c r="B37" i="10"/>
  <c r="B35" i="10"/>
  <c r="F31" i="3" l="1"/>
  <c r="H9" i="9"/>
  <c r="I22" i="7"/>
  <c r="H22" i="7"/>
  <c r="I26" i="7"/>
  <c r="H26" i="7"/>
  <c r="I82" i="7"/>
  <c r="I81" i="7" s="1"/>
  <c r="H82" i="7"/>
  <c r="H81" i="7" s="1"/>
  <c r="I79" i="7"/>
  <c r="I78" i="7" s="1"/>
  <c r="H79" i="7"/>
  <c r="H78" i="7" s="1"/>
  <c r="I76" i="7"/>
  <c r="I75" i="7" s="1"/>
  <c r="H76" i="7"/>
  <c r="H75" i="7" s="1"/>
  <c r="I70" i="7"/>
  <c r="I69" i="7" s="1"/>
  <c r="H70" i="7"/>
  <c r="H69" i="7" s="1"/>
  <c r="I67" i="7"/>
  <c r="I66" i="7" s="1"/>
  <c r="H67" i="7"/>
  <c r="H66" i="7" s="1"/>
  <c r="I64" i="7"/>
  <c r="I63" i="7" s="1"/>
  <c r="H64" i="7"/>
  <c r="H63" i="7" s="1"/>
  <c r="I61" i="7"/>
  <c r="I60" i="7" s="1"/>
  <c r="H61" i="7"/>
  <c r="H60" i="7" s="1"/>
  <c r="I58" i="7"/>
  <c r="I57" i="7" s="1"/>
  <c r="H58" i="7"/>
  <c r="H57" i="7" s="1"/>
  <c r="I54" i="7"/>
  <c r="I53" i="7" s="1"/>
  <c r="H54" i="7"/>
  <c r="H53" i="7" s="1"/>
  <c r="I51" i="7"/>
  <c r="I50" i="7" s="1"/>
  <c r="I12" i="7" s="1"/>
  <c r="H51" i="7"/>
  <c r="H50" i="7" s="1"/>
  <c r="H12" i="7" s="1"/>
  <c r="I48" i="7"/>
  <c r="I47" i="7" s="1"/>
  <c r="H48" i="7"/>
  <c r="H47" i="7" s="1"/>
  <c r="I45" i="7"/>
  <c r="I44" i="7" s="1"/>
  <c r="H45" i="7"/>
  <c r="H44" i="7" s="1"/>
  <c r="I41" i="7"/>
  <c r="I40" i="7" s="1"/>
  <c r="H41" i="7"/>
  <c r="H40" i="7" s="1"/>
  <c r="I38" i="7"/>
  <c r="I37" i="7" s="1"/>
  <c r="H38" i="7"/>
  <c r="H37" i="7" s="1"/>
  <c r="I33" i="7"/>
  <c r="H33" i="7"/>
  <c r="I31" i="7"/>
  <c r="H31" i="7"/>
  <c r="H30" i="7" s="1"/>
  <c r="H21" i="7" l="1"/>
  <c r="H20" i="7" s="1"/>
  <c r="I21" i="7"/>
  <c r="I20" i="7" s="1"/>
  <c r="I19" i="7" s="1"/>
  <c r="I30" i="7"/>
  <c r="I10" i="7" s="1"/>
  <c r="H10" i="7"/>
  <c r="H11" i="7"/>
  <c r="I13" i="7"/>
  <c r="H13" i="7"/>
  <c r="I11" i="7"/>
  <c r="I15" i="7"/>
  <c r="H36" i="7"/>
  <c r="I29" i="7"/>
  <c r="I36" i="7"/>
  <c r="H56" i="7"/>
  <c r="H15" i="7"/>
  <c r="H43" i="7"/>
  <c r="H29" i="7"/>
  <c r="G110" i="7"/>
  <c r="G109" i="7" s="1"/>
  <c r="G107" i="7"/>
  <c r="G106" i="7" s="1"/>
  <c r="G104" i="7"/>
  <c r="G103" i="7" s="1"/>
  <c r="G101" i="7"/>
  <c r="G100" i="7" s="1"/>
  <c r="G90" i="7"/>
  <c r="G89" i="7" s="1"/>
  <c r="G93" i="7"/>
  <c r="G97" i="7"/>
  <c r="G82" i="7"/>
  <c r="G81" i="7" s="1"/>
  <c r="G79" i="7"/>
  <c r="G78" i="7" s="1"/>
  <c r="G76" i="7"/>
  <c r="G75" i="7" s="1"/>
  <c r="G72" i="7"/>
  <c r="G70" i="7"/>
  <c r="G69" i="7" s="1"/>
  <c r="G67" i="7"/>
  <c r="G66" i="7" s="1"/>
  <c r="G64" i="7"/>
  <c r="G63" i="7" s="1"/>
  <c r="G61" i="7"/>
  <c r="G60" i="7" s="1"/>
  <c r="G58" i="7"/>
  <c r="G57" i="7" s="1"/>
  <c r="G56" i="7" s="1"/>
  <c r="G54" i="7"/>
  <c r="G53" i="7" s="1"/>
  <c r="G51" i="7"/>
  <c r="G50" i="7" s="1"/>
  <c r="G12" i="7" s="1"/>
  <c r="G48" i="7"/>
  <c r="G47" i="7" s="1"/>
  <c r="G45" i="7"/>
  <c r="G44" i="7" s="1"/>
  <c r="G38" i="7"/>
  <c r="G37" i="7" s="1"/>
  <c r="G41" i="7"/>
  <c r="G40" i="7" s="1"/>
  <c r="G33" i="7"/>
  <c r="G31" i="7"/>
  <c r="I179" i="9"/>
  <c r="I180" i="9"/>
  <c r="H179" i="9"/>
  <c r="H180" i="9"/>
  <c r="F179" i="9"/>
  <c r="F180" i="9"/>
  <c r="F181" i="9"/>
  <c r="E179" i="9"/>
  <c r="E180" i="9"/>
  <c r="E181" i="9"/>
  <c r="G18" i="9"/>
  <c r="G17" i="9"/>
  <c r="G43" i="7" l="1"/>
  <c r="G13" i="7"/>
  <c r="G11" i="7"/>
  <c r="G30" i="7"/>
  <c r="G36" i="7"/>
  <c r="G15" i="7"/>
  <c r="G92" i="7"/>
  <c r="G16" i="7" s="1"/>
  <c r="G99" i="7"/>
  <c r="G200" i="9"/>
  <c r="G201" i="9"/>
  <c r="G202" i="9"/>
  <c r="G179" i="9"/>
  <c r="G180" i="9"/>
  <c r="G181" i="9"/>
  <c r="G124" i="9"/>
  <c r="G123" i="9" s="1"/>
  <c r="G122" i="9" s="1"/>
  <c r="F248" i="9"/>
  <c r="G114" i="9"/>
  <c r="F114" i="9"/>
  <c r="E114" i="9"/>
  <c r="G109" i="9"/>
  <c r="F109" i="9"/>
  <c r="E109" i="9"/>
  <c r="G99" i="9"/>
  <c r="F99" i="9"/>
  <c r="E99" i="9"/>
  <c r="G90" i="9"/>
  <c r="F90" i="9"/>
  <c r="E90" i="9"/>
  <c r="G225" i="9"/>
  <c r="G88" i="7" l="1"/>
  <c r="G58" i="9"/>
  <c r="C39" i="10"/>
  <c r="F39" i="10"/>
  <c r="E39" i="10"/>
  <c r="C16" i="10"/>
  <c r="B16" i="10"/>
  <c r="F16" i="10"/>
  <c r="E16" i="10"/>
  <c r="E9" i="7"/>
  <c r="F9" i="7"/>
  <c r="I9" i="7"/>
  <c r="H9" i="7"/>
  <c r="F8" i="9"/>
  <c r="E8" i="9"/>
  <c r="H215" i="9"/>
  <c r="H97" i="9" l="1"/>
  <c r="H155" i="9"/>
  <c r="H154" i="9" s="1"/>
  <c r="G146" i="9"/>
  <c r="G222" i="9"/>
  <c r="G186" i="9"/>
  <c r="G75" i="9"/>
  <c r="G69" i="9"/>
  <c r="G240" i="9"/>
  <c r="G137" i="9"/>
  <c r="G68" i="9" l="1"/>
  <c r="F11" i="1" l="1"/>
  <c r="F11" i="3"/>
  <c r="E18" i="3"/>
  <c r="H18" i="3"/>
  <c r="G18" i="3"/>
  <c r="F18" i="3"/>
  <c r="D18" i="3"/>
  <c r="E11" i="3"/>
  <c r="D32" i="3"/>
  <c r="D37" i="3"/>
  <c r="D46" i="3"/>
  <c r="H22" i="3"/>
  <c r="G22" i="3"/>
  <c r="F22" i="3"/>
  <c r="E22" i="3"/>
  <c r="D22" i="3"/>
  <c r="D11" i="3"/>
  <c r="D31" i="3" l="1"/>
  <c r="D48" i="3" s="1"/>
  <c r="G86" i="7"/>
  <c r="G85" i="7" s="1"/>
  <c r="G84" i="7" s="1"/>
  <c r="G114" i="7"/>
  <c r="G113" i="7" s="1"/>
  <c r="G112" i="7" s="1"/>
  <c r="G22" i="7"/>
  <c r="G26" i="7"/>
  <c r="F110" i="7"/>
  <c r="F109" i="7" s="1"/>
  <c r="E110" i="7"/>
  <c r="E109" i="7" s="1"/>
  <c r="F90" i="7"/>
  <c r="F33" i="7"/>
  <c r="F30" i="7" s="1"/>
  <c r="E8" i="7"/>
  <c r="F114" i="7"/>
  <c r="E114" i="7"/>
  <c r="F113" i="7"/>
  <c r="F112" i="7" s="1"/>
  <c r="E113" i="7"/>
  <c r="E112" i="7" s="1"/>
  <c r="E93" i="7"/>
  <c r="F21" i="7"/>
  <c r="E21" i="7"/>
  <c r="G24" i="9"/>
  <c r="G29" i="9"/>
  <c r="I22" i="9"/>
  <c r="H22" i="9"/>
  <c r="G21" i="7" l="1"/>
  <c r="G230" i="9"/>
  <c r="G167" i="9"/>
  <c r="G49" i="9"/>
  <c r="G20" i="7" l="1"/>
  <c r="G10" i="7"/>
  <c r="F254" i="9"/>
  <c r="G259" i="9"/>
  <c r="G257" i="9" s="1"/>
  <c r="F259" i="9"/>
  <c r="F258" i="9" s="1"/>
  <c r="E259" i="9"/>
  <c r="E257" i="9" s="1"/>
  <c r="E256" i="9" s="1"/>
  <c r="I258" i="9"/>
  <c r="H258" i="9"/>
  <c r="I257" i="9"/>
  <c r="H257" i="9"/>
  <c r="I253" i="9"/>
  <c r="H253" i="9"/>
  <c r="E253" i="9"/>
  <c r="I252" i="9"/>
  <c r="H252" i="9"/>
  <c r="F240" i="9"/>
  <c r="F230" i="9"/>
  <c r="F222" i="9"/>
  <c r="F167" i="9"/>
  <c r="E167" i="9"/>
  <c r="F156" i="9"/>
  <c r="F146" i="9"/>
  <c r="F138" i="9"/>
  <c r="F129" i="9"/>
  <c r="F112" i="9"/>
  <c r="F58" i="9"/>
  <c r="F75" i="9"/>
  <c r="F49" i="9"/>
  <c r="F29" i="9"/>
  <c r="F24" i="9"/>
  <c r="G9" i="7" l="1"/>
  <c r="G8" i="7" s="1"/>
  <c r="E258" i="9"/>
  <c r="G258" i="9"/>
  <c r="G256" i="9"/>
  <c r="G254" i="9" s="1"/>
  <c r="G252" i="9" s="1"/>
  <c r="F257" i="9"/>
  <c r="F256" i="9" s="1"/>
  <c r="F253" i="9" s="1"/>
  <c r="F252" i="9" s="1"/>
  <c r="E222" i="9"/>
  <c r="E198" i="9"/>
  <c r="E197" i="9" s="1"/>
  <c r="E195" i="9" s="1"/>
  <c r="E177" i="9"/>
  <c r="E156" i="9"/>
  <c r="E138" i="9"/>
  <c r="E129" i="9"/>
  <c r="E97" i="9"/>
  <c r="E80" i="9"/>
  <c r="E78" i="9" s="1"/>
  <c r="E79" i="9"/>
  <c r="E69" i="9"/>
  <c r="E58" i="9"/>
  <c r="E29" i="9"/>
  <c r="G253" i="9" l="1"/>
  <c r="E56" i="9"/>
  <c r="E55" i="9" s="1"/>
  <c r="E49" i="9" l="1"/>
  <c r="G11" i="3"/>
  <c r="F212" i="9"/>
  <c r="F211" i="9" s="1"/>
  <c r="F210" i="9" s="1"/>
  <c r="G212" i="9"/>
  <c r="G211" i="9" s="1"/>
  <c r="G210" i="9" s="1"/>
  <c r="H212" i="9"/>
  <c r="H211" i="9" s="1"/>
  <c r="H210" i="9" s="1"/>
  <c r="I212" i="9"/>
  <c r="I211" i="9" s="1"/>
  <c r="I210" i="9" s="1"/>
  <c r="E212" i="9"/>
  <c r="E211" i="9" s="1"/>
  <c r="E210" i="9" s="1"/>
  <c r="G37" i="1"/>
  <c r="H34" i="1" s="1"/>
  <c r="H37" i="1" s="1"/>
  <c r="I34" i="1" s="1"/>
  <c r="I37" i="1" s="1"/>
  <c r="J34" i="1" s="1"/>
  <c r="J37" i="1" s="1"/>
  <c r="F37" i="1"/>
  <c r="G34" i="1"/>
  <c r="J21" i="1"/>
  <c r="I21" i="1"/>
  <c r="H21" i="1"/>
  <c r="G21" i="1"/>
  <c r="J11" i="1"/>
  <c r="I11" i="1"/>
  <c r="H11" i="1"/>
  <c r="G11" i="1"/>
  <c r="J8" i="1"/>
  <c r="I8" i="1"/>
  <c r="H8" i="1"/>
  <c r="G8" i="1"/>
  <c r="F8" i="1"/>
  <c r="H14" i="1" l="1"/>
  <c r="J14" i="1"/>
  <c r="J22" i="1" s="1"/>
  <c r="J28" i="1" s="1"/>
  <c r="J29" i="1" s="1"/>
  <c r="H22" i="1"/>
  <c r="H28" i="1" s="1"/>
  <c r="H29" i="1" s="1"/>
  <c r="I14" i="1"/>
  <c r="I22" i="1" s="1"/>
  <c r="I28" i="1" s="1"/>
  <c r="I29" i="1" s="1"/>
  <c r="G14" i="1"/>
  <c r="F14" i="1"/>
  <c r="F29" i="1" s="1"/>
  <c r="G22" i="1"/>
  <c r="G28" i="1" s="1"/>
  <c r="G29" i="1" s="1"/>
  <c r="F247" i="9"/>
  <c r="F246" i="9" s="1"/>
  <c r="H247" i="9"/>
  <c r="I247" i="9"/>
  <c r="F239" i="9"/>
  <c r="F238" i="9" s="1"/>
  <c r="H239" i="9"/>
  <c r="I239" i="9"/>
  <c r="F229" i="9"/>
  <c r="F228" i="9" s="1"/>
  <c r="H229" i="9"/>
  <c r="I229" i="9"/>
  <c r="H224" i="9"/>
  <c r="H214" i="9" s="1"/>
  <c r="H209" i="9" s="1"/>
  <c r="I224" i="9"/>
  <c r="I216" i="9"/>
  <c r="I215" i="9" s="1"/>
  <c r="H206" i="9"/>
  <c r="I206" i="9"/>
  <c r="H196" i="9"/>
  <c r="I196" i="9"/>
  <c r="H191" i="9"/>
  <c r="I191" i="9"/>
  <c r="H185" i="9"/>
  <c r="I185" i="9"/>
  <c r="H176" i="9"/>
  <c r="I176" i="9"/>
  <c r="E176" i="9"/>
  <c r="H166" i="9"/>
  <c r="H165" i="9" s="1"/>
  <c r="I166" i="9"/>
  <c r="I165" i="9" s="1"/>
  <c r="I155" i="9"/>
  <c r="I154" i="9" s="1"/>
  <c r="H145" i="9"/>
  <c r="I145" i="9"/>
  <c r="H137" i="9"/>
  <c r="I137" i="9"/>
  <c r="H128" i="9"/>
  <c r="I128" i="9"/>
  <c r="H113" i="9"/>
  <c r="I113" i="9"/>
  <c r="H108" i="9"/>
  <c r="I108" i="9"/>
  <c r="H98" i="9"/>
  <c r="H89" i="9"/>
  <c r="I89" i="9"/>
  <c r="H84" i="9"/>
  <c r="I84" i="9"/>
  <c r="H79" i="9"/>
  <c r="I79" i="9"/>
  <c r="H68" i="9"/>
  <c r="I68" i="9"/>
  <c r="H57" i="9"/>
  <c r="I57" i="9"/>
  <c r="I51" i="9"/>
  <c r="H51" i="9"/>
  <c r="I23" i="9"/>
  <c r="H23" i="9"/>
  <c r="E247" i="9"/>
  <c r="E239" i="9"/>
  <c r="E229" i="9"/>
  <c r="E196" i="9"/>
  <c r="F227" i="9" l="1"/>
  <c r="H190" i="9"/>
  <c r="H32" i="3" l="1"/>
  <c r="H37" i="3"/>
  <c r="G32" i="3"/>
  <c r="G37" i="3"/>
  <c r="H46" i="3"/>
  <c r="G46" i="3"/>
  <c r="F46" i="3"/>
  <c r="F48" i="3" s="1"/>
  <c r="H11" i="3"/>
  <c r="G16" i="3"/>
  <c r="H16" i="3"/>
  <c r="F44" i="10"/>
  <c r="F37" i="10"/>
  <c r="F35" i="10"/>
  <c r="F33" i="10"/>
  <c r="E44" i="10"/>
  <c r="E37" i="10"/>
  <c r="E35" i="10"/>
  <c r="E33" i="10"/>
  <c r="F21" i="10"/>
  <c r="F14" i="10"/>
  <c r="F10" i="10"/>
  <c r="E21" i="10"/>
  <c r="E14" i="10"/>
  <c r="E12" i="10"/>
  <c r="E10" i="10"/>
  <c r="F9" i="8"/>
  <c r="F8" i="8" s="1"/>
  <c r="E9" i="8"/>
  <c r="E8" i="8" s="1"/>
  <c r="H8" i="7"/>
  <c r="I8" i="7"/>
  <c r="I74" i="7"/>
  <c r="H19" i="7"/>
  <c r="I56" i="9"/>
  <c r="H56" i="9"/>
  <c r="H55" i="9" s="1"/>
  <c r="I78" i="9"/>
  <c r="H78" i="9"/>
  <c r="I83" i="9"/>
  <c r="H83" i="9"/>
  <c r="I88" i="9"/>
  <c r="H88" i="9"/>
  <c r="I97" i="9"/>
  <c r="I107" i="9"/>
  <c r="I11" i="9" s="1"/>
  <c r="H107" i="9"/>
  <c r="H11" i="9" s="1"/>
  <c r="I112" i="9"/>
  <c r="H112" i="9"/>
  <c r="I127" i="9"/>
  <c r="H127" i="9"/>
  <c r="I136" i="9"/>
  <c r="H136" i="9"/>
  <c r="H10" i="9" s="1"/>
  <c r="I144" i="9"/>
  <c r="H144" i="9"/>
  <c r="I153" i="9"/>
  <c r="H153" i="9"/>
  <c r="I164" i="9"/>
  <c r="H164" i="9"/>
  <c r="I184" i="9"/>
  <c r="H184" i="9"/>
  <c r="I190" i="9"/>
  <c r="I195" i="9"/>
  <c r="H195" i="9"/>
  <c r="I205" i="9"/>
  <c r="I204" i="9" s="1"/>
  <c r="H205" i="9"/>
  <c r="H204" i="9" s="1"/>
  <c r="I214" i="9"/>
  <c r="I209" i="9" s="1"/>
  <c r="I228" i="9"/>
  <c r="I227" i="9" s="1"/>
  <c r="H228" i="9"/>
  <c r="H227" i="9" s="1"/>
  <c r="I238" i="9"/>
  <c r="H238" i="9"/>
  <c r="I246" i="9"/>
  <c r="H246" i="9"/>
  <c r="F16" i="3"/>
  <c r="D35" i="10"/>
  <c r="D37" i="10"/>
  <c r="D44" i="10"/>
  <c r="D10" i="10"/>
  <c r="D12" i="10"/>
  <c r="D14" i="10"/>
  <c r="D21" i="10"/>
  <c r="G10" i="6"/>
  <c r="H10" i="6"/>
  <c r="I10" i="6"/>
  <c r="G7" i="6"/>
  <c r="H7" i="6"/>
  <c r="I7" i="6"/>
  <c r="D12" i="11"/>
  <c r="D13" i="11"/>
  <c r="D9" i="8"/>
  <c r="D8" i="8" s="1"/>
  <c r="G29" i="7"/>
  <c r="E7" i="9"/>
  <c r="G229" i="9"/>
  <c r="G85" i="9"/>
  <c r="G80" i="9"/>
  <c r="G192" i="9"/>
  <c r="F166" i="9"/>
  <c r="F165" i="9" s="1"/>
  <c r="G248" i="9"/>
  <c r="G217" i="9"/>
  <c r="G220" i="9"/>
  <c r="G224" i="9"/>
  <c r="G207" i="9"/>
  <c r="G197" i="9"/>
  <c r="G177" i="9"/>
  <c r="G176" i="9" s="1"/>
  <c r="G156" i="9"/>
  <c r="G57" i="9"/>
  <c r="D32" i="10" l="1"/>
  <c r="D53" i="10" s="1"/>
  <c r="F32" i="10"/>
  <c r="D9" i="10"/>
  <c r="I10" i="9"/>
  <c r="I12" i="9"/>
  <c r="I55" i="9"/>
  <c r="I9" i="9"/>
  <c r="H183" i="9"/>
  <c r="I183" i="9"/>
  <c r="G31" i="3"/>
  <c r="G48" i="3" s="1"/>
  <c r="F10" i="3"/>
  <c r="F9" i="3" s="1"/>
  <c r="H74" i="7"/>
  <c r="H28" i="7" s="1"/>
  <c r="H18" i="7" s="1"/>
  <c r="H10" i="3"/>
  <c r="H9" i="3" s="1"/>
  <c r="G10" i="3"/>
  <c r="G9" i="3" s="1"/>
  <c r="E32" i="10"/>
  <c r="E53" i="10" s="1"/>
  <c r="E9" i="10"/>
  <c r="G216" i="9"/>
  <c r="G215" i="9" s="1"/>
  <c r="G214" i="9"/>
  <c r="H15" i="9"/>
  <c r="H12" i="9"/>
  <c r="G112" i="9"/>
  <c r="G113" i="9"/>
  <c r="G205" i="9"/>
  <c r="G204" i="9" s="1"/>
  <c r="G206" i="9"/>
  <c r="G97" i="9"/>
  <c r="G98" i="9"/>
  <c r="G238" i="9"/>
  <c r="G239" i="9"/>
  <c r="G127" i="9"/>
  <c r="G126" i="9" s="1"/>
  <c r="G128" i="9"/>
  <c r="G184" i="9"/>
  <c r="G183" i="9" s="1"/>
  <c r="G185" i="9"/>
  <c r="G246" i="9"/>
  <c r="G247" i="9"/>
  <c r="G107" i="9"/>
  <c r="G108" i="9"/>
  <c r="G78" i="9"/>
  <c r="G79" i="9"/>
  <c r="G144" i="9"/>
  <c r="G145" i="9"/>
  <c r="G195" i="9"/>
  <c r="G196" i="9"/>
  <c r="G83" i="9"/>
  <c r="G84" i="9"/>
  <c r="G88" i="9"/>
  <c r="G87" i="9" s="1"/>
  <c r="G89" i="9"/>
  <c r="G153" i="9"/>
  <c r="G155" i="9"/>
  <c r="G154" i="9" s="1"/>
  <c r="G164" i="9"/>
  <c r="G166" i="9"/>
  <c r="G165" i="9" s="1"/>
  <c r="G190" i="9"/>
  <c r="G191" i="9"/>
  <c r="I77" i="9"/>
  <c r="I126" i="9"/>
  <c r="H87" i="9"/>
  <c r="H77" i="9"/>
  <c r="H54" i="9" s="1"/>
  <c r="H126" i="9"/>
  <c r="I87" i="9"/>
  <c r="F53" i="10"/>
  <c r="F9" i="10"/>
  <c r="H31" i="3"/>
  <c r="H48" i="3" s="1"/>
  <c r="I56" i="7"/>
  <c r="G19" i="7"/>
  <c r="I43" i="7"/>
  <c r="G228" i="9"/>
  <c r="G56" i="9"/>
  <c r="G55" i="9" s="1"/>
  <c r="E46" i="3"/>
  <c r="F107" i="7"/>
  <c r="F104" i="7"/>
  <c r="F101" i="7"/>
  <c r="F97" i="7"/>
  <c r="E97" i="7"/>
  <c r="E92" i="7" s="1"/>
  <c r="F93" i="7"/>
  <c r="F86" i="7"/>
  <c r="F82" i="7"/>
  <c r="F79" i="7"/>
  <c r="F76" i="7"/>
  <c r="F72" i="7"/>
  <c r="F70" i="7"/>
  <c r="F67" i="7"/>
  <c r="F64" i="7"/>
  <c r="F61" i="7"/>
  <c r="F58" i="7"/>
  <c r="F54" i="7"/>
  <c r="F51" i="7"/>
  <c r="F48" i="7"/>
  <c r="F45" i="7"/>
  <c r="F41" i="7"/>
  <c r="F38" i="7"/>
  <c r="F31" i="7"/>
  <c r="F26" i="7"/>
  <c r="F22" i="7"/>
  <c r="E107" i="7"/>
  <c r="E104" i="7"/>
  <c r="E101" i="7"/>
  <c r="E100" i="7"/>
  <c r="E86" i="7"/>
  <c r="E82" i="7"/>
  <c r="E79" i="7"/>
  <c r="E76" i="7"/>
  <c r="E72" i="7"/>
  <c r="E69" i="7" s="1"/>
  <c r="E70" i="7"/>
  <c r="E67" i="7"/>
  <c r="E64" i="7"/>
  <c r="E61" i="7"/>
  <c r="E58" i="7"/>
  <c r="E54" i="7"/>
  <c r="E51" i="7"/>
  <c r="E48" i="7"/>
  <c r="E45" i="7"/>
  <c r="E41" i="7"/>
  <c r="E38" i="7"/>
  <c r="E33" i="7"/>
  <c r="E31" i="7"/>
  <c r="E26" i="7"/>
  <c r="E22" i="7"/>
  <c r="F106" i="7"/>
  <c r="F103" i="7"/>
  <c r="F100" i="7"/>
  <c r="E103" i="7"/>
  <c r="E106" i="7"/>
  <c r="C9" i="8"/>
  <c r="C8" i="8" s="1"/>
  <c r="C9" i="11"/>
  <c r="C12" i="11"/>
  <c r="F7" i="6"/>
  <c r="E7" i="6"/>
  <c r="F10" i="6"/>
  <c r="C44" i="10"/>
  <c r="C37" i="10"/>
  <c r="C35" i="10"/>
  <c r="C33" i="10"/>
  <c r="C21" i="10"/>
  <c r="C14" i="10"/>
  <c r="C12" i="10"/>
  <c r="C10" i="10"/>
  <c r="E32" i="3"/>
  <c r="E37" i="3"/>
  <c r="E16" i="3"/>
  <c r="B9" i="8"/>
  <c r="B8" i="8" s="1"/>
  <c r="B10" i="11"/>
  <c r="B9" i="11" s="1"/>
  <c r="B13" i="11"/>
  <c r="B12" i="11" s="1"/>
  <c r="B44" i="10"/>
  <c r="B33" i="10"/>
  <c r="B21" i="10"/>
  <c r="B14" i="10"/>
  <c r="B12" i="10"/>
  <c r="B10" i="10"/>
  <c r="D16" i="3"/>
  <c r="C9" i="10" l="1"/>
  <c r="E31" i="3"/>
  <c r="E48" i="3" s="1"/>
  <c r="C32" i="10"/>
  <c r="C53" i="10" s="1"/>
  <c r="I54" i="9"/>
  <c r="G12" i="9"/>
  <c r="G15" i="9"/>
  <c r="G209" i="9"/>
  <c r="I8" i="9"/>
  <c r="I7" i="9" s="1"/>
  <c r="G10" i="9"/>
  <c r="F99" i="7"/>
  <c r="F92" i="7"/>
  <c r="F88" i="7" s="1"/>
  <c r="G227" i="9"/>
  <c r="I28" i="7"/>
  <c r="I18" i="7" s="1"/>
  <c r="G77" i="9"/>
  <c r="E10" i="3"/>
  <c r="E9" i="3" s="1"/>
  <c r="D10" i="3"/>
  <c r="D9" i="3" s="1"/>
  <c r="E99" i="7"/>
  <c r="B32" i="10"/>
  <c r="B53" i="10" s="1"/>
  <c r="B9" i="10"/>
  <c r="I21" i="9"/>
  <c r="I20" i="9" s="1"/>
  <c r="H8" i="9"/>
  <c r="G54" i="9" l="1"/>
  <c r="H7" i="9"/>
  <c r="H21" i="9"/>
  <c r="H20" i="9" s="1"/>
  <c r="G52" i="9"/>
  <c r="G51" i="9" l="1"/>
  <c r="G22" i="9"/>
  <c r="G23" i="9"/>
  <c r="F225" i="9"/>
  <c r="F224" i="9" s="1"/>
  <c r="E225" i="9"/>
  <c r="F220" i="9"/>
  <c r="F217" i="9"/>
  <c r="E217" i="9"/>
  <c r="F207" i="9"/>
  <c r="E207" i="9"/>
  <c r="F197" i="9"/>
  <c r="F192" i="9"/>
  <c r="E192" i="9"/>
  <c r="F186" i="9"/>
  <c r="E186" i="9"/>
  <c r="E185" i="9" s="1"/>
  <c r="F177" i="9"/>
  <c r="F176" i="9" s="1"/>
  <c r="E155" i="9"/>
  <c r="E154" i="9" s="1"/>
  <c r="E146" i="9"/>
  <c r="E137" i="9"/>
  <c r="E113" i="9"/>
  <c r="F85" i="9"/>
  <c r="E85" i="9"/>
  <c r="F80" i="9"/>
  <c r="F69" i="9"/>
  <c r="F68" i="9" s="1"/>
  <c r="E68" i="9"/>
  <c r="F57" i="9"/>
  <c r="E57" i="9"/>
  <c r="F52" i="9"/>
  <c r="E52" i="9"/>
  <c r="E51" i="9" s="1"/>
  <c r="E24" i="9"/>
  <c r="F7" i="9"/>
  <c r="F89" i="7"/>
  <c r="E89" i="7"/>
  <c r="E88" i="7" s="1"/>
  <c r="F85" i="7"/>
  <c r="F84" i="7" s="1"/>
  <c r="E85" i="7"/>
  <c r="E84" i="7" s="1"/>
  <c r="F81" i="7"/>
  <c r="E81" i="7"/>
  <c r="F78" i="7"/>
  <c r="E78" i="7"/>
  <c r="F75" i="7"/>
  <c r="E75" i="7"/>
  <c r="F69" i="7"/>
  <c r="F66" i="7"/>
  <c r="E66" i="7"/>
  <c r="F63" i="7"/>
  <c r="E63" i="7"/>
  <c r="F60" i="7"/>
  <c r="E60" i="7"/>
  <c r="F57" i="7"/>
  <c r="E57" i="7"/>
  <c r="F53" i="7"/>
  <c r="E53" i="7"/>
  <c r="F50" i="7"/>
  <c r="E50" i="7"/>
  <c r="F47" i="7"/>
  <c r="E47" i="7"/>
  <c r="F44" i="7"/>
  <c r="E44" i="7"/>
  <c r="F40" i="7"/>
  <c r="E40" i="7"/>
  <c r="F37" i="7"/>
  <c r="E37" i="7"/>
  <c r="F29" i="7"/>
  <c r="E30" i="7"/>
  <c r="E29" i="7" s="1"/>
  <c r="F20" i="7"/>
  <c r="F19" i="7" s="1"/>
  <c r="F8" i="7"/>
  <c r="E74" i="7" l="1"/>
  <c r="F74" i="7"/>
  <c r="E36" i="7"/>
  <c r="E22" i="9"/>
  <c r="E21" i="9" s="1"/>
  <c r="E20" i="9" s="1"/>
  <c r="F56" i="9"/>
  <c r="F55" i="9" s="1"/>
  <c r="F51" i="9"/>
  <c r="F22" i="9"/>
  <c r="F21" i="9" s="1"/>
  <c r="F20" i="9" s="1"/>
  <c r="G21" i="9"/>
  <c r="G20" i="9" s="1"/>
  <c r="F216" i="9"/>
  <c r="F215" i="9" s="1"/>
  <c r="F83" i="9"/>
  <c r="F84" i="9"/>
  <c r="F113" i="9"/>
  <c r="F153" i="9"/>
  <c r="F155" i="9"/>
  <c r="F154" i="9" s="1"/>
  <c r="F184" i="9"/>
  <c r="F185" i="9"/>
  <c r="F195" i="9"/>
  <c r="F196" i="9"/>
  <c r="F78" i="9"/>
  <c r="F79" i="9"/>
  <c r="F88" i="9"/>
  <c r="F89" i="9"/>
  <c r="F107" i="9"/>
  <c r="F108" i="9"/>
  <c r="F127" i="9"/>
  <c r="F128" i="9"/>
  <c r="F144" i="9"/>
  <c r="F145" i="9"/>
  <c r="F190" i="9"/>
  <c r="F191" i="9"/>
  <c r="F205" i="9"/>
  <c r="F204" i="9" s="1"/>
  <c r="F206" i="9"/>
  <c r="F97" i="9"/>
  <c r="F98" i="9"/>
  <c r="F136" i="9"/>
  <c r="F137" i="9"/>
  <c r="F23" i="9"/>
  <c r="E220" i="9"/>
  <c r="E214" i="9" s="1"/>
  <c r="E209" i="9" s="1"/>
  <c r="E224" i="9"/>
  <c r="E205" i="9"/>
  <c r="E204" i="9" s="1"/>
  <c r="E206" i="9"/>
  <c r="E190" i="9"/>
  <c r="E191" i="9"/>
  <c r="E166" i="9"/>
  <c r="E165" i="9" s="1"/>
  <c r="E144" i="9"/>
  <c r="E145" i="9"/>
  <c r="E127" i="9"/>
  <c r="E128" i="9"/>
  <c r="E107" i="9"/>
  <c r="E108" i="9"/>
  <c r="E98" i="9"/>
  <c r="E88" i="9"/>
  <c r="E89" i="9"/>
  <c r="E83" i="9"/>
  <c r="E77" i="9" s="1"/>
  <c r="E84" i="9"/>
  <c r="E23" i="9"/>
  <c r="F164" i="9"/>
  <c r="E56" i="7"/>
  <c r="F43" i="7"/>
  <c r="F56" i="7"/>
  <c r="F36" i="7"/>
  <c r="E112" i="9"/>
  <c r="F214" i="9"/>
  <c r="F209" i="9" s="1"/>
  <c r="E136" i="9"/>
  <c r="E153" i="9"/>
  <c r="E184" i="9"/>
  <c r="E43" i="7"/>
  <c r="E20" i="7"/>
  <c r="G7" i="9" l="1"/>
  <c r="F28" i="7"/>
  <c r="F18" i="7" s="1"/>
  <c r="E164" i="9"/>
  <c r="E126" i="9" s="1"/>
  <c r="F183" i="9"/>
  <c r="E216" i="9"/>
  <c r="E215" i="9" s="1"/>
  <c r="E183" i="9"/>
  <c r="F77" i="9"/>
  <c r="F126" i="9"/>
  <c r="F87" i="9"/>
  <c r="E87" i="9"/>
  <c r="E19" i="7"/>
  <c r="E28" i="7"/>
  <c r="F54" i="9" l="1"/>
  <c r="F19" i="9" s="1"/>
  <c r="E18" i="7"/>
  <c r="E54" i="9"/>
  <c r="E19" i="9" s="1"/>
  <c r="E9" i="11"/>
  <c r="F9" i="11"/>
  <c r="G28" i="7"/>
  <c r="G18" i="7" s="1"/>
  <c r="D9" i="11"/>
  <c r="D10" i="11"/>
</calcChain>
</file>

<file path=xl/sharedStrings.xml><?xml version="1.0" encoding="utf-8"?>
<sst xmlns="http://schemas.openxmlformats.org/spreadsheetml/2006/main" count="594" uniqueCount="202">
  <si>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</si>
  <si>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</si>
  <si>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</si>
  <si>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</si>
  <si>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</si>
  <si>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</si>
  <si>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</si>
  <si>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</si>
  <si>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</si>
  <si>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Naziv rashoda</t>
  </si>
  <si>
    <t>Rashodi poslovanja</t>
  </si>
  <si>
    <t>Rashodi za zaposlene</t>
  </si>
  <si>
    <t>BROJČANA OZNAKA I NAZIV</t>
  </si>
  <si>
    <t>UKUPNI RASHODI</t>
  </si>
  <si>
    <t>Izdaci za financijsku imovinu i otplate zajmova</t>
  </si>
  <si>
    <t>II. POSEBNI DIO</t>
  </si>
  <si>
    <t>I. OPĆI DIO</t>
  </si>
  <si>
    <t xml:space="preserve">Naziv </t>
  </si>
  <si>
    <t>Materijalni rashodi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</si>
  <si>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</si>
  <si>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</si>
  <si>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</si>
  <si>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</si>
  <si>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1 Opći prihodi i primici</t>
  </si>
  <si>
    <t>11 Opći prihodi i primici</t>
  </si>
  <si>
    <t>MUZEJ GRADA ŠIBENIKA</t>
  </si>
  <si>
    <t>MUZEJSKA DJELATNOST</t>
  </si>
  <si>
    <t>Financijski rashodi</t>
  </si>
  <si>
    <t>Rashodi za nabavu proizvedene dugotrajne imovine</t>
  </si>
  <si>
    <t>ZAŠTITA KULTURNO POVIJESNE BAŠTINE</t>
  </si>
  <si>
    <t>Rashodi za dodatna ulaganja na nefinancijskoj imovini</t>
  </si>
  <si>
    <t>Prihodi od prodaje proizvoda i robe te pruženih usluga i prihodi od donacija</t>
  </si>
  <si>
    <t>Prihodi od upravnih i administrativnih pristojbi, pristojbi po posebnim propisima i naknada</t>
  </si>
  <si>
    <t>08 Rekreacija, kultura i religija</t>
  </si>
  <si>
    <t>082 Službe kulture</t>
  </si>
  <si>
    <t>4 Prihodi za posebne namjene</t>
  </si>
  <si>
    <t>Opći prihodi i primici - manjak</t>
  </si>
  <si>
    <t>Manjak prihoda poslovanja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</si>
  <si>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</si>
  <si>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</si>
  <si>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</si>
  <si>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</si>
  <si>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</si>
  <si>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</si>
  <si>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</si>
  <si>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</si>
  <si>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</si>
  <si>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</si>
  <si>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</si>
  <si>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</si>
  <si>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</si>
  <si>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Prihodi od pruženih usluga</t>
  </si>
  <si>
    <t>Prihodi iz nadležnog proračuna za financiranje rashoda poslovanja</t>
  </si>
  <si>
    <t>Prihodi iz nadležnog proračuna i od HZZO-a temeljem ugovornih obveza</t>
  </si>
  <si>
    <t>Prihodi iz nadležnog proračuna za financiranje rashoda za nabavu nefinancijske imovine</t>
  </si>
  <si>
    <t>31 Vlastiti prihodi</t>
  </si>
  <si>
    <t>3 Vlastiti prihodi</t>
  </si>
  <si>
    <t xml:space="preserve">5 Pomoći </t>
  </si>
  <si>
    <t>Projekcija 
za 2027.</t>
  </si>
  <si>
    <t>RAZLIKA - VIŠAK / MANJAK</t>
  </si>
  <si>
    <t>VIŠAK / MANJAK + NETO FINANCIRANJE</t>
  </si>
  <si>
    <t>PRIHODI POSLOVANJA PREMA EKONOMSKOJ KLASIFIKACIJI</t>
  </si>
  <si>
    <t>Rashodi za nabavu nefinancijeske imovine</t>
  </si>
  <si>
    <t xml:space="preserve">                                                              PRIHODI POSLOVANJA PREMA IZVORIMA FINANCIRANJA</t>
  </si>
  <si>
    <t>A. RAČUN PRIHODA I RASHODA</t>
  </si>
  <si>
    <t xml:space="preserve">                                                                                      RASHODI PREMA FUNKCIJSKOJ KLASIFIKACIJI</t>
  </si>
  <si>
    <t>B. RAČUN FINANCIRANJA PREMA EKONOMSKOJ KLASIFIKACIJI</t>
  </si>
  <si>
    <t>PRIMICI UKUPNO</t>
  </si>
  <si>
    <t>IZDACI UKUPNO</t>
  </si>
  <si>
    <t>Primici od financijske imovine i zaduživanja</t>
  </si>
  <si>
    <t>Primici od zaduživanja</t>
  </si>
  <si>
    <t>Brojčana oznaka i naziv</t>
  </si>
  <si>
    <t>8 Namjenski primici od zaduživanja</t>
  </si>
  <si>
    <t>81 Namjenski primici od zaduživanja</t>
  </si>
  <si>
    <t xml:space="preserve">                                                                        B. RAČUN FINANCIRANJA PREMA IZVORIMA FINANCIRANJA</t>
  </si>
  <si>
    <t xml:space="preserve">                             I. OPĆI DIO</t>
  </si>
  <si>
    <t>OPĆI PRIHODI I PRIMICI</t>
  </si>
  <si>
    <t>VLASTITI PRIHODI</t>
  </si>
  <si>
    <t>POMOĆI IZ DRŽAVNOG PRORAČUNA</t>
  </si>
  <si>
    <t>OSTALE POMOĆI</t>
  </si>
  <si>
    <t>DONACIJE</t>
  </si>
  <si>
    <t>REDOVNA DJELATNOST MUZEJA</t>
  </si>
  <si>
    <t>RASHODI ZA ZAPOSLENE</t>
  </si>
  <si>
    <t>MATERIJALNI RASHODI</t>
  </si>
  <si>
    <t>FINANCIJSKI RASHODI</t>
  </si>
  <si>
    <t>RASHODI ZA NABAVU PROIZVEDENE DUGOTRAJNE IMOVINE</t>
  </si>
  <si>
    <t>STALNI POSTAV MUZEJA</t>
  </si>
  <si>
    <t>RASHODI ZA DODATNA ULAGANJA NA NEFINANCIJSKOJ IMOVINI</t>
  </si>
  <si>
    <t>MUZEJSKO-GALERIJSKA DJELATNOST</t>
  </si>
  <si>
    <t>ARHEOLOŠKI LOKALITETI</t>
  </si>
  <si>
    <t>UREDSKA OPREMA I NAMJEŠTAJ</t>
  </si>
  <si>
    <t>MUZEJSKO IZDAVAŠTVO</t>
  </si>
  <si>
    <t>EDUKACIJA U EUROPSKIM MUZEJIMA - ERASMUS+</t>
  </si>
  <si>
    <t>ENERGETSKA OBNOVA MUZEJA GRADA ŠIBENIKA</t>
  </si>
  <si>
    <t>PLAĆE ZA REDOVAN RAD</t>
  </si>
  <si>
    <t>PLAĆE ZA PREKOVREMENI RAD</t>
  </si>
  <si>
    <t>OSTALI RASHODI ZA ZAPOSLENE</t>
  </si>
  <si>
    <t>DOPRINOSI ZA OBVEZNO ZDRAVSTVENO OSIGURANJE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</si>
  <si>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</si>
  <si>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</si>
  <si>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</si>
  <si>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</si>
  <si>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ENERGIJA</t>
  </si>
  <si>
    <t>MATERIJAL I DIJELOVI ZA TEKUĆE I INVESTICIJSKO ODRŽAVANJE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</si>
  <si>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</si>
  <si>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</si>
  <si>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</si>
  <si>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</si>
  <si>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</si>
  <si>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</si>
  <si>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</si>
  <si>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</si>
  <si>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</si>
  <si>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</si>
  <si>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>REPREZENTACIJA</t>
  </si>
  <si>
    <t>PRISTOJBE I NAKNADE</t>
  </si>
  <si>
    <t>OSTALI NESPOMENUTI RASHODI POSLOVANJA</t>
  </si>
  <si>
    <t>ZATEZNE KAMATE</t>
  </si>
  <si>
    <t>OPREMA ZA ODRŽAVANJE I ZAŠTITU</t>
  </si>
  <si>
    <t>UREĐAJI, STROJEVI I OPREMA ZA OSTALE NAMJENE</t>
  </si>
  <si>
    <t>MUZEJSKI IZLOŠCI I PREDMETI PRIRODNOH RIJETKOSTI</t>
  </si>
  <si>
    <t>DODATNA ULAGANJA NA POSTROJENJIMA I OPREMI</t>
  </si>
  <si>
    <t>NAKNADE TROŠKOVA OSOBAMA IZVAN RADNOG ODNOSA</t>
  </si>
  <si>
    <t>DODATNA ULAGANJA NA GRAĐEVINSKIM OBJEKTIMA</t>
  </si>
  <si>
    <t xml:space="preserve">                                                                                 A. RAČUN PRIHODA I RASHODA </t>
  </si>
  <si>
    <t xml:space="preserve">                                                                                                      I. OPĆI DIO</t>
  </si>
  <si>
    <t>61 Donacije</t>
  </si>
  <si>
    <t>6 Donacije</t>
  </si>
  <si>
    <t>Tekuće pomoći iz državnog proračuna temeljem prijenosa EU sredstava</t>
  </si>
  <si>
    <t>Tekuće pomoći proračunskim korisnicima iz proračuna koji im nije nadležan</t>
  </si>
  <si>
    <t>Kapitalne pomoći proračunskim korisnicima iz proračuna koji im nije nadležan</t>
  </si>
  <si>
    <t>Ostali nespomenuti prihodi po posebnim propisima</t>
  </si>
  <si>
    <t>Prihodi od prodaje proizvoda i robe</t>
  </si>
  <si>
    <t>100 GODINA MUZEJA GRADA ŠIBENIKA</t>
  </si>
  <si>
    <t>RASHODI POSLOVANJA</t>
  </si>
  <si>
    <t>RASHODI ZA NABAVU NEFINANCIJSKE IMOVINE</t>
  </si>
  <si>
    <t>T 152002…</t>
  </si>
  <si>
    <t>SITNI INVENTAR I AUTOGUME</t>
  </si>
  <si>
    <t>USLUGE TELEFONA,INTERNETA, POŠTE I PRIJEVOZA</t>
  </si>
  <si>
    <t xml:space="preserve">INSTRUMENTI I UREĐAJI </t>
  </si>
  <si>
    <t>PRENESENI MANJAK KOJI SE POKRIVA TEKUĆIM PRIHODIMA</t>
  </si>
  <si>
    <t>OVO IDE U SLIJEDEĆU TABLICU</t>
  </si>
  <si>
    <t>A15200101</t>
  </si>
  <si>
    <t xml:space="preserve">                            II. POSEBNI DIO</t>
  </si>
  <si>
    <t>A15200201</t>
  </si>
  <si>
    <t>K15200202</t>
  </si>
  <si>
    <t>A15200215</t>
  </si>
  <si>
    <t>A15200216</t>
  </si>
  <si>
    <t>A15200217</t>
  </si>
  <si>
    <t>T15200220</t>
  </si>
  <si>
    <t>K15200221</t>
  </si>
  <si>
    <t>T152002…</t>
  </si>
  <si>
    <t>REZULTAT</t>
  </si>
  <si>
    <t>9 REZULTAT</t>
  </si>
  <si>
    <t>EUR</t>
  </si>
  <si>
    <t>Kapitalne pomoći temeljem prijenosa  EU sredstava</t>
  </si>
  <si>
    <t>FINANCIJSKI PLAN MUZEJA GRADA ŠIBENIKA
ZA 2026. I PROJEKCIJA ZA 2027. I 2028. GODINU</t>
  </si>
  <si>
    <t xml:space="preserve"> IZVRŠENJE 2024. </t>
  </si>
  <si>
    <t>PLAN 2025.</t>
  </si>
  <si>
    <t>PLAN ZA 2026.</t>
  </si>
  <si>
    <t>PROJEKCIJA ZA 2027.</t>
  </si>
  <si>
    <t>PROJKECIJA ZA 2028.</t>
  </si>
  <si>
    <t>Izvršenje 2024.</t>
  </si>
  <si>
    <t>Plan 2025.</t>
  </si>
  <si>
    <t>Plan za 2026.</t>
  </si>
  <si>
    <t>Projekcija 
za 2028.</t>
  </si>
  <si>
    <t>Izvršenje 2024.*</t>
  </si>
  <si>
    <t>Projekcija
za 2027.</t>
  </si>
  <si>
    <t>Projekcija
za 2028.</t>
  </si>
  <si>
    <t>FINANCIJSKI PLAN MUZEJA GRADA ŠIBENIKA ZA 2026. GODINU I PROJEKCIJE ZA 2027. I 2028. GODINU</t>
  </si>
  <si>
    <t>FINANCIJSKI PLAN MUZEJA GRADA ŠIBENIKA 
ZA 2026. I PROJEKCIJE ZA 2027. I 2028. GODINU</t>
  </si>
  <si>
    <t>FINANCIJSKI PLAN MUZEJA GRADA ŠIBENIKA
ZA 2026. I PROJEKCIJE ZA 2027. I 2028. GODINU</t>
  </si>
  <si>
    <t>OSTALE NAKNADE TROŠKOVA ZAPOSLENIMA</t>
  </si>
  <si>
    <t>SLUŽBENA, RADNA I ZAŠTITNA ODJEĆA I OBUĆA</t>
  </si>
  <si>
    <t>KAPITALNI PRIJENOSI IZMEĐU PRORAČUNSKIH KORISNIKA ISTOG PRORAČUNA TEMELJEM PRIJENOSA EU SREDSTAVA</t>
  </si>
  <si>
    <t>POMOĆI DANE U INOZEMSTVO I UNUTAR OPĆE DRŽAVE</t>
  </si>
  <si>
    <t>GLAVNI PROGRAM 15200</t>
  </si>
  <si>
    <t>PROGRAM 152001</t>
  </si>
  <si>
    <t>PROGRAM 152002</t>
  </si>
  <si>
    <t>T15200223</t>
  </si>
  <si>
    <t>AKTIVNOST OSPOSOBLJAVANJA I SURADNJE-ERASMUS+</t>
  </si>
  <si>
    <t>,</t>
  </si>
  <si>
    <t>Pomoći dane u inozemstvo i unutar općeg proračuna</t>
  </si>
  <si>
    <t>Tekuće donacije</t>
  </si>
  <si>
    <t>92 Manjak prihoda poslovanja iz prethodne godine</t>
  </si>
  <si>
    <t xml:space="preserve">11 Opći prihodi i primici </t>
  </si>
  <si>
    <t>VIŠAK PRIHODA -VLASTITI</t>
  </si>
  <si>
    <t>VIŠAK PRIHODA -PRIHODI PO POSEBNIM PROPISIMA</t>
  </si>
  <si>
    <t>OSTALI PRIHODI ZA POSEBNE NAMJENE</t>
  </si>
  <si>
    <t>POMOĆI IZ ŽUPANIJSKIH PRORAČUNA</t>
  </si>
  <si>
    <t>POMOĆI IZ LOKALNIH PRORAČUNA</t>
  </si>
  <si>
    <t>PROGRAMI UNIJE</t>
  </si>
  <si>
    <t>INSTRUMENTI EU NOVE GENERACIJE</t>
  </si>
  <si>
    <t>MEHANIZAM ZA OPORAVAK I OTPORNOST-BESPOVRATNA SREDSTVA</t>
  </si>
  <si>
    <t>43 Ostali prihodi za posebne namjene</t>
  </si>
  <si>
    <t>50 Pomoći iz državnog proračuna</t>
  </si>
  <si>
    <t>52 Ostale pomoći</t>
  </si>
  <si>
    <t>51 Programi Unije</t>
  </si>
  <si>
    <t>58 Instrumenti EU nove generacije</t>
  </si>
  <si>
    <t>PRIHODI ZA POSEBNE NAMJENE-VIŠAK</t>
  </si>
  <si>
    <t>VLASTITI PRIHODI-VIŠAK</t>
  </si>
  <si>
    <t>Manjak iz prethodne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</si>
</sst>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8" fillId="2" borderId="3" xfId="0" quotePrefix="1" applyFont="1" applyFill="1" applyBorder="1" applyAlignment="1">
      <alignment horizontal="left" vertical="center" wrapText="1"/>
    </xf>
    <xf numFmtId="0" fontId="15" fillId="0" borderId="0" xfId="0" applyFont="1"/>
    <xf numFmtId="0" fontId="3" fillId="2" borderId="2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15" fillId="0" borderId="3" xfId="0" applyFont="1" applyBorder="1" applyAlignment="1">
      <alignment wrapText="1"/>
    </xf>
    <xf numFmtId="0" fontId="0" fillId="0" borderId="3" xfId="0" applyBorder="1" applyAlignment="1">
      <alignment horizontal="left" wrapText="1"/>
    </xf>
    <xf numFmtId="0" fontId="16" fillId="0" borderId="3" xfId="0" applyFont="1" applyBorder="1" applyAlignment="1">
      <alignment wrapText="1"/>
    </xf>
    <xf numFmtId="3" fontId="0" fillId="0" borderId="3" xfId="0" applyNumberFormat="1" applyBorder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left" vertical="center"/>
    </xf>
    <xf numFmtId="0" fontId="10" fillId="0" borderId="3" xfId="0" quotePrefix="1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right"/>
    </xf>
    <xf numFmtId="0" fontId="8" fillId="0" borderId="1" xfId="0" quotePrefix="1" applyFont="1" applyBorder="1" applyAlignment="1">
      <alignment horizontal="left" vertical="center"/>
    </xf>
    <xf numFmtId="0" fontId="8" fillId="0" borderId="2" xfId="0" quotePrefix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vertical="center" wrapText="1"/>
    </xf>
    <xf numFmtId="164" fontId="0" fillId="0" borderId="0" xfId="0" applyNumberFormat="1"/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justify" wrapText="1"/>
    </xf>
    <xf numFmtId="0" fontId="5" fillId="0" borderId="0" xfId="0" applyFont="1" applyAlignment="1">
      <alignment horizontal="left" vertical="center"/>
    </xf>
    <xf numFmtId="0" fontId="6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6" fillId="3" borderId="3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 vertical="center" wrapText="1"/>
    </xf>
    <xf numFmtId="0" fontId="8" fillId="2" borderId="3" xfId="0" quotePrefix="1" applyFont="1" applyFill="1" applyBorder="1" applyAlignment="1">
      <alignment horizontal="left" vertical="center" wrapText="1" indent="1"/>
    </xf>
    <xf numFmtId="4" fontId="10" fillId="2" borderId="3" xfId="0" applyNumberFormat="1" applyFont="1" applyFill="1" applyBorder="1" applyAlignment="1">
      <alignment horizontal="right" vertical="center" wrapText="1"/>
    </xf>
    <xf numFmtId="0" fontId="10" fillId="2" borderId="3" xfId="0" quotePrefix="1" applyFont="1" applyFill="1" applyBorder="1" applyAlignment="1">
      <alignment horizontal="left" vertical="center" wrapText="1" indent="1"/>
    </xf>
    <xf numFmtId="4" fontId="10" fillId="2" borderId="3" xfId="0" applyNumberFormat="1" applyFont="1" applyFill="1" applyBorder="1" applyAlignment="1">
      <alignment vertical="center" wrapText="1"/>
    </xf>
    <xf numFmtId="4" fontId="8" fillId="2" borderId="3" xfId="0" quotePrefix="1" applyNumberFormat="1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4" fontId="8" fillId="2" borderId="3" xfId="0" quotePrefix="1" applyNumberFormat="1" applyFont="1" applyFill="1" applyBorder="1" applyAlignment="1">
      <alignment horizontal="right" vertical="center" wrapText="1"/>
    </xf>
    <xf numFmtId="4" fontId="8" fillId="2" borderId="3" xfId="0" applyNumberFormat="1" applyFont="1" applyFill="1" applyBorder="1" applyAlignment="1">
      <alignment horizontal="right" vertical="center" wrapText="1"/>
    </xf>
    <xf numFmtId="4" fontId="6" fillId="4" borderId="4" xfId="0" applyNumberFormat="1" applyFont="1" applyFill="1" applyBorder="1" applyAlignment="1">
      <alignment horizontal="right" vertical="center" wrapText="1"/>
    </xf>
    <xf numFmtId="4" fontId="8" fillId="2" borderId="3" xfId="0" quotePrefix="1" applyNumberFormat="1" applyFont="1" applyFill="1" applyBorder="1" applyAlignment="1">
      <alignment horizontal="right" vertical="center"/>
    </xf>
    <xf numFmtId="4" fontId="10" fillId="2" borderId="3" xfId="0" quotePrefix="1" applyNumberFormat="1" applyFont="1" applyFill="1" applyBorder="1" applyAlignment="1">
      <alignment vertical="center" wrapText="1"/>
    </xf>
    <xf numFmtId="4" fontId="8" fillId="2" borderId="4" xfId="0" quotePrefix="1" applyNumberFormat="1" applyFont="1" applyFill="1" applyBorder="1" applyAlignment="1">
      <alignment horizontal="right" vertical="center" wrapText="1"/>
    </xf>
    <xf numFmtId="4" fontId="10" fillId="2" borderId="4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4" fontId="8" fillId="2" borderId="4" xfId="0" applyNumberFormat="1" applyFont="1" applyFill="1" applyBorder="1" applyAlignment="1">
      <alignment horizontal="right" vertical="center" wrapText="1"/>
    </xf>
    <xf numFmtId="0" fontId="22" fillId="0" borderId="3" xfId="0" applyFont="1" applyBorder="1" applyAlignment="1">
      <alignment horizontal="left" vertical="center" wrapText="1"/>
    </xf>
    <xf numFmtId="4" fontId="22" fillId="0" borderId="3" xfId="0" applyNumberFormat="1" applyFont="1" applyBorder="1" applyAlignment="1">
      <alignment horizontal="right" vertical="center" wrapText="1"/>
    </xf>
    <xf numFmtId="3" fontId="22" fillId="0" borderId="3" xfId="0" applyNumberFormat="1" applyFont="1" applyBorder="1" applyAlignment="1">
      <alignment horizontal="right"/>
    </xf>
    <xf numFmtId="4" fontId="22" fillId="2" borderId="4" xfId="0" applyNumberFormat="1" applyFont="1" applyFill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4" borderId="3" xfId="0" applyNumberFormat="1" applyFont="1" applyFill="1" applyBorder="1" applyAlignment="1">
      <alignment horizontal="right" vertical="center" wrapText="1"/>
    </xf>
    <xf numFmtId="4" fontId="8" fillId="0" borderId="3" xfId="0" quotePrefix="1" applyNumberFormat="1" applyFont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21" fillId="0" borderId="4" xfId="0" applyNumberFormat="1" applyFont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wrapText="1"/>
    </xf>
    <xf numFmtId="0" fontId="4" fillId="0" borderId="0" xfId="0" applyFont="1" applyFill="1" applyAlignment="1">
      <alignment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right" vertical="center"/>
    </xf>
    <xf numFmtId="0" fontId="6" fillId="0" borderId="1" xfId="0" quotePrefix="1" applyFont="1" applyFill="1" applyBorder="1" applyAlignment="1">
      <alignment horizontal="left" wrapText="1"/>
    </xf>
    <xf numFmtId="0" fontId="6" fillId="0" borderId="2" xfId="0" quotePrefix="1" applyFont="1" applyFill="1" applyBorder="1" applyAlignment="1">
      <alignment horizontal="left" wrapText="1"/>
    </xf>
    <xf numFmtId="0" fontId="6" fillId="0" borderId="2" xfId="0" quotePrefix="1" applyFont="1" applyFill="1" applyBorder="1" applyAlignment="1">
      <alignment horizontal="center" wrapText="1"/>
    </xf>
    <xf numFmtId="0" fontId="6" fillId="0" borderId="2" xfId="0" quotePrefix="1" applyFont="1" applyFill="1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2" fillId="0" borderId="0" xfId="0" quotePrefix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wrapText="1"/>
    </xf>
    <xf numFmtId="3" fontId="10" fillId="0" borderId="1" xfId="0" quotePrefix="1" applyNumberFormat="1" applyFont="1" applyFill="1" applyBorder="1" applyAlignment="1">
      <alignment horizontal="right"/>
    </xf>
    <xf numFmtId="3" fontId="10" fillId="0" borderId="3" xfId="0" applyNumberFormat="1" applyFont="1" applyFill="1" applyBorder="1" applyAlignment="1">
      <alignment horizontal="right" wrapText="1"/>
    </xf>
    <xf numFmtId="3" fontId="10" fillId="0" borderId="3" xfId="0" quotePrefix="1" applyNumberFormat="1" applyFont="1" applyFill="1" applyBorder="1" applyAlignment="1">
      <alignment horizontal="right"/>
    </xf>
    <xf numFmtId="0" fontId="7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wrapText="1"/>
    </xf>
    <xf numFmtId="0" fontId="18" fillId="0" borderId="0" xfId="0" quotePrefix="1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8" fillId="0" borderId="0" xfId="0" applyFont="1" applyFill="1"/>
    <xf numFmtId="0" fontId="10" fillId="0" borderId="1" xfId="0" quotePrefix="1" applyFont="1" applyFill="1" applyBorder="1" applyAlignment="1">
      <alignment horizontal="left" wrapText="1"/>
    </xf>
    <xf numFmtId="0" fontId="10" fillId="0" borderId="2" xfId="0" quotePrefix="1" applyFont="1" applyFill="1" applyBorder="1" applyAlignment="1">
      <alignment horizontal="left" wrapText="1"/>
    </xf>
    <xf numFmtId="0" fontId="10" fillId="0" borderId="2" xfId="0" quotePrefix="1" applyFont="1" applyFill="1" applyBorder="1" applyAlignment="1">
      <alignment horizontal="center" wrapText="1"/>
    </xf>
    <xf numFmtId="0" fontId="10" fillId="0" borderId="2" xfId="0" quotePrefix="1" applyFont="1" applyFill="1" applyBorder="1" applyAlignment="1">
      <alignment horizontal="left"/>
    </xf>
    <xf numFmtId="3" fontId="6" fillId="0" borderId="1" xfId="0" quotePrefix="1" applyNumberFormat="1" applyFont="1" applyFill="1" applyBorder="1" applyAlignment="1">
      <alignment horizontal="right"/>
    </xf>
    <xf numFmtId="3" fontId="6" fillId="0" borderId="3" xfId="0" quotePrefix="1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" fontId="6" fillId="2" borderId="4" xfId="0" applyNumberFormat="1" applyFont="1" applyFill="1" applyBorder="1" applyAlignment="1">
      <alignment horizontal="right" vertical="center" wrapText="1"/>
    </xf>
    <xf numFmtId="1" fontId="15" fillId="0" borderId="3" xfId="0" applyNumberFormat="1" applyFont="1" applyBorder="1" applyAlignment="1">
      <alignment wrapText="1"/>
    </xf>
    <xf numFmtId="1" fontId="6" fillId="4" borderId="4" xfId="0" applyNumberFormat="1" applyFont="1" applyFill="1" applyBorder="1" applyAlignment="1">
      <alignment horizontal="right" vertical="center" wrapText="1"/>
    </xf>
    <xf numFmtId="4" fontId="8" fillId="2" borderId="3" xfId="0" quotePrefix="1" applyNumberFormat="1" applyFont="1" applyFill="1" applyBorder="1" applyAlignment="1">
      <alignment horizontal="right" wrapText="1"/>
    </xf>
    <xf numFmtId="4" fontId="3" fillId="0" borderId="3" xfId="0" applyNumberFormat="1" applyFont="1" applyFill="1" applyBorder="1" applyAlignment="1">
      <alignment horizontal="right" vertical="center"/>
    </xf>
    <xf numFmtId="4" fontId="3" fillId="0" borderId="3" xfId="0" applyNumberFormat="1" applyFont="1" applyFill="1" applyBorder="1" applyAlignment="1">
      <alignment horizontal="right" vertical="center" wrapText="1"/>
    </xf>
    <xf numFmtId="0" fontId="8" fillId="0" borderId="3" xfId="0" quotePrefix="1" applyFont="1" applyBorder="1" applyAlignment="1">
      <alignment horizontal="right" vertical="center"/>
    </xf>
    <xf numFmtId="4" fontId="10" fillId="0" borderId="1" xfId="0" quotePrefix="1" applyNumberFormat="1" applyFont="1" applyFill="1" applyBorder="1" applyAlignment="1">
      <alignment horizontal="right"/>
    </xf>
    <xf numFmtId="4" fontId="10" fillId="0" borderId="3" xfId="0" quotePrefix="1" applyNumberFormat="1" applyFont="1" applyFill="1" applyBorder="1" applyAlignment="1">
      <alignment horizontal="right"/>
    </xf>
    <xf numFmtId="0" fontId="0" fillId="5" borderId="0" xfId="0" applyFill="1"/>
    <xf numFmtId="4" fontId="6" fillId="0" borderId="3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" fontId="6" fillId="2" borderId="4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3" fontId="15" fillId="0" borderId="6" xfId="0" applyNumberFormat="1" applyFont="1" applyBorder="1"/>
    <xf numFmtId="3" fontId="15" fillId="0" borderId="0" xfId="0" applyNumberFormat="1" applyFont="1" applyBorder="1"/>
    <xf numFmtId="4" fontId="3" fillId="0" borderId="3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" fontId="1" fillId="0" borderId="0" xfId="0" applyNumberFormat="1" applyFont="1"/>
    <xf numFmtId="0" fontId="0" fillId="0" borderId="6" xfId="0" applyBorder="1"/>
    <xf numFmtId="0" fontId="24" fillId="0" borderId="0" xfId="0" applyFont="1"/>
    <xf numFmtId="4" fontId="8" fillId="2" borderId="3" xfId="0" applyNumberFormat="1" applyFont="1" applyFill="1" applyBorder="1" applyAlignment="1">
      <alignment horizontal="right" wrapText="1"/>
    </xf>
    <xf numFmtId="4" fontId="14" fillId="0" borderId="0" xfId="0" applyNumberFormat="1" applyFont="1"/>
    <xf numFmtId="0" fontId="8" fillId="0" borderId="0" xfId="0" quotePrefix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10" fillId="0" borderId="1" xfId="0" quotePrefix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7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1" xfId="0" quotePrefix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0" fontId="11" fillId="0" borderId="0" xfId="0" applyFont="1" applyFill="1" applyAlignment="1">
      <alignment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0" fillId="2" borderId="2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8"/>
  <sheetViews>
    <sheetView topLeftCell="A19" workbookViewId="0">
      <selection activeCell="H28" sqref="H28"/>
    </sheetView>
  </sheetViews>
  <sheetFormatPr defaultRowHeight="15" x14ac:dyDescent="0.25"/>
  <cols>
    <col min="5" max="10" width="25.28515625" customWidth="1"/>
    <col min="261" max="266" width="25.28515625" customWidth="1"/>
    <col min="517" max="522" width="25.28515625" customWidth="1"/>
    <col min="773" max="778" width="25.28515625" customWidth="1"/>
    <col min="1029" max="1034" width="25.28515625" customWidth="1"/>
    <col min="1285" max="1290" width="25.28515625" customWidth="1"/>
    <col min="1541" max="1546" width="25.28515625" customWidth="1"/>
    <col min="1797" max="1802" width="25.28515625" customWidth="1"/>
    <col min="2053" max="2058" width="25.28515625" customWidth="1"/>
    <col min="2309" max="2314" width="25.28515625" customWidth="1"/>
    <col min="2565" max="2570" width="25.28515625" customWidth="1"/>
    <col min="2821" max="2826" width="25.28515625" customWidth="1"/>
    <col min="3077" max="3082" width="25.28515625" customWidth="1"/>
    <col min="3333" max="3338" width="25.28515625" customWidth="1"/>
    <col min="3589" max="3594" width="25.28515625" customWidth="1"/>
    <col min="3845" max="3850" width="25.28515625" customWidth="1"/>
    <col min="4101" max="4106" width="25.28515625" customWidth="1"/>
    <col min="4357" max="4362" width="25.28515625" customWidth="1"/>
    <col min="4613" max="4618" width="25.28515625" customWidth="1"/>
    <col min="4869" max="4874" width="25.28515625" customWidth="1"/>
    <col min="5125" max="5130" width="25.28515625" customWidth="1"/>
    <col min="5381" max="5386" width="25.28515625" customWidth="1"/>
    <col min="5637" max="5642" width="25.28515625" customWidth="1"/>
    <col min="5893" max="5898" width="25.28515625" customWidth="1"/>
    <col min="6149" max="6154" width="25.28515625" customWidth="1"/>
    <col min="6405" max="6410" width="25.28515625" customWidth="1"/>
    <col min="6661" max="6666" width="25.28515625" customWidth="1"/>
    <col min="6917" max="6922" width="25.28515625" customWidth="1"/>
    <col min="7173" max="7178" width="25.28515625" customWidth="1"/>
    <col min="7429" max="7434" width="25.28515625" customWidth="1"/>
    <col min="7685" max="7690" width="25.28515625" customWidth="1"/>
    <col min="7941" max="7946" width="25.28515625" customWidth="1"/>
    <col min="8197" max="8202" width="25.28515625" customWidth="1"/>
    <col min="8453" max="8458" width="25.28515625" customWidth="1"/>
    <col min="8709" max="8714" width="25.28515625" customWidth="1"/>
    <col min="8965" max="8970" width="25.28515625" customWidth="1"/>
    <col min="9221" max="9226" width="25.28515625" customWidth="1"/>
    <col min="9477" max="9482" width="25.28515625" customWidth="1"/>
    <col min="9733" max="9738" width="25.28515625" customWidth="1"/>
    <col min="9989" max="9994" width="25.28515625" customWidth="1"/>
    <col min="10245" max="10250" width="25.28515625" customWidth="1"/>
    <col min="10501" max="10506" width="25.28515625" customWidth="1"/>
    <col min="10757" max="10762" width="25.28515625" customWidth="1"/>
    <col min="11013" max="11018" width="25.28515625" customWidth="1"/>
    <col min="11269" max="11274" width="25.28515625" customWidth="1"/>
    <col min="11525" max="11530" width="25.28515625" customWidth="1"/>
    <col min="11781" max="11786" width="25.28515625" customWidth="1"/>
    <col min="12037" max="12042" width="25.28515625" customWidth="1"/>
    <col min="12293" max="12298" width="25.28515625" customWidth="1"/>
    <col min="12549" max="12554" width="25.28515625" customWidth="1"/>
    <col min="12805" max="12810" width="25.28515625" customWidth="1"/>
    <col min="13061" max="13066" width="25.28515625" customWidth="1"/>
    <col min="13317" max="13322" width="25.28515625" customWidth="1"/>
    <col min="13573" max="13578" width="25.28515625" customWidth="1"/>
    <col min="13829" max="13834" width="25.28515625" customWidth="1"/>
    <col min="14085" max="14090" width="25.28515625" customWidth="1"/>
    <col min="14341" max="14346" width="25.28515625" customWidth="1"/>
    <col min="14597" max="14602" width="25.28515625" customWidth="1"/>
    <col min="14853" max="14858" width="25.28515625" customWidth="1"/>
    <col min="15109" max="15114" width="25.28515625" customWidth="1"/>
    <col min="15365" max="15370" width="25.28515625" customWidth="1"/>
    <col min="15621" max="15626" width="25.28515625" customWidth="1"/>
    <col min="15877" max="15882" width="25.28515625" customWidth="1"/>
    <col min="16133" max="16138" width="25.28515625" customWidth="1"/>
  </cols>
  <sheetData>
    <row r="1" spans="1:27" ht="42" customHeight="1" x14ac:dyDescent="0.25">
      <c r="A1" s="201" t="s">
        <v>169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27" ht="18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27" ht="15.75" customHeight="1" x14ac:dyDescent="0.25">
      <c r="A3" s="201" t="s">
        <v>16</v>
      </c>
      <c r="B3" s="201"/>
      <c r="C3" s="201"/>
      <c r="D3" s="201"/>
      <c r="E3" s="201"/>
      <c r="F3" s="201"/>
      <c r="G3" s="201"/>
      <c r="H3" s="201"/>
      <c r="I3" s="208"/>
      <c r="J3" s="208"/>
    </row>
    <row r="4" spans="1:27" ht="18" x14ac:dyDescent="0.25">
      <c r="A4" s="99"/>
      <c r="B4" s="99"/>
      <c r="C4" s="99"/>
      <c r="D4" s="99"/>
      <c r="E4" s="99"/>
      <c r="F4" s="99"/>
      <c r="G4" s="99"/>
      <c r="H4" s="99"/>
      <c r="I4" s="100"/>
      <c r="J4" s="100"/>
    </row>
    <row r="5" spans="1:27" ht="18" customHeight="1" x14ac:dyDescent="0.25">
      <c r="A5" s="201" t="s">
        <v>20</v>
      </c>
      <c r="B5" s="202"/>
      <c r="C5" s="202"/>
      <c r="D5" s="202"/>
      <c r="E5" s="202"/>
      <c r="F5" s="202"/>
      <c r="G5" s="202"/>
      <c r="H5" s="202"/>
      <c r="I5" s="202"/>
      <c r="J5" s="202"/>
    </row>
    <row r="6" spans="1:27" ht="18" x14ac:dyDescent="0.25">
      <c r="A6" s="101"/>
      <c r="B6" s="102"/>
      <c r="C6" s="102"/>
      <c r="D6" s="102"/>
      <c r="E6" s="103"/>
      <c r="F6" s="104"/>
      <c r="G6" s="104"/>
      <c r="H6" s="104"/>
      <c r="I6" s="104"/>
      <c r="J6" s="105" t="s">
        <v>154</v>
      </c>
    </row>
    <row r="7" spans="1:27" ht="25.5" x14ac:dyDescent="0.25">
      <c r="A7" s="106"/>
      <c r="B7" s="107"/>
      <c r="C7" s="107"/>
      <c r="D7" s="108"/>
      <c r="E7" s="109"/>
      <c r="F7" s="110" t="s">
        <v>166</v>
      </c>
      <c r="G7" s="110" t="s">
        <v>163</v>
      </c>
      <c r="H7" s="110" t="s">
        <v>164</v>
      </c>
      <c r="I7" s="110" t="s">
        <v>167</v>
      </c>
      <c r="J7" s="110" t="s">
        <v>168</v>
      </c>
      <c r="T7" s="195"/>
      <c r="U7" s="195"/>
      <c r="V7" s="195"/>
      <c r="W7" s="195"/>
      <c r="X7" s="195"/>
      <c r="Y7" s="195"/>
      <c r="Z7" s="195"/>
      <c r="AA7" s="195"/>
    </row>
    <row r="8" spans="1:27" ht="15" customHeight="1" x14ac:dyDescent="0.25">
      <c r="A8" s="196" t="s">
        <v>0</v>
      </c>
      <c r="B8" s="200"/>
      <c r="C8" s="200"/>
      <c r="D8" s="200"/>
      <c r="E8" s="207"/>
      <c r="F8" s="132">
        <f>F9+F10</f>
        <v>920358.34</v>
      </c>
      <c r="G8" s="132">
        <f t="shared" ref="G8:J8" si="0">G9+G10</f>
        <v>2551682</v>
      </c>
      <c r="H8" s="132">
        <f t="shared" si="0"/>
        <v>1932482</v>
      </c>
      <c r="I8" s="132">
        <f t="shared" si="0"/>
        <v>1593651</v>
      </c>
      <c r="J8" s="132">
        <f t="shared" si="0"/>
        <v>1618651</v>
      </c>
    </row>
    <row r="9" spans="1:27" ht="15" customHeight="1" x14ac:dyDescent="0.25">
      <c r="A9" s="196" t="s">
        <v>38</v>
      </c>
      <c r="B9" s="200"/>
      <c r="C9" s="200"/>
      <c r="D9" s="200"/>
      <c r="E9" s="207"/>
      <c r="F9" s="132">
        <v>920358.34</v>
      </c>
      <c r="G9" s="132">
        <v>2551682</v>
      </c>
      <c r="H9" s="132">
        <v>1932482</v>
      </c>
      <c r="I9" s="132">
        <v>1593651</v>
      </c>
      <c r="J9" s="132">
        <v>1618651</v>
      </c>
    </row>
    <row r="10" spans="1:27" x14ac:dyDescent="0.25">
      <c r="A10" s="206" t="s">
        <v>39</v>
      </c>
      <c r="B10" s="207"/>
      <c r="C10" s="207"/>
      <c r="D10" s="207"/>
      <c r="E10" s="207"/>
      <c r="F10" s="132">
        <v>0</v>
      </c>
      <c r="G10" s="132">
        <v>0</v>
      </c>
      <c r="H10" s="132">
        <v>0</v>
      </c>
      <c r="I10" s="132">
        <v>0</v>
      </c>
      <c r="J10" s="132">
        <v>0</v>
      </c>
    </row>
    <row r="11" spans="1:27" x14ac:dyDescent="0.25">
      <c r="A11" s="111" t="s">
        <v>1</v>
      </c>
      <c r="B11" s="112"/>
      <c r="C11" s="112"/>
      <c r="D11" s="112"/>
      <c r="E11" s="112"/>
      <c r="F11" s="132">
        <f>F12+F13</f>
        <v>969469.63</v>
      </c>
      <c r="G11" s="132">
        <f t="shared" ref="G11:J11" si="1">G12+G13</f>
        <v>2487055</v>
      </c>
      <c r="H11" s="132">
        <f t="shared" si="1"/>
        <v>1871482</v>
      </c>
      <c r="I11" s="132">
        <f t="shared" si="1"/>
        <v>1593651</v>
      </c>
      <c r="J11" s="132">
        <f t="shared" si="1"/>
        <v>1618651</v>
      </c>
    </row>
    <row r="12" spans="1:27" ht="15" customHeight="1" x14ac:dyDescent="0.25">
      <c r="A12" s="199" t="s">
        <v>40</v>
      </c>
      <c r="B12" s="200"/>
      <c r="C12" s="200"/>
      <c r="D12" s="200"/>
      <c r="E12" s="200"/>
      <c r="F12" s="132">
        <v>853791.37</v>
      </c>
      <c r="G12" s="132">
        <v>1145915</v>
      </c>
      <c r="H12" s="132">
        <v>1164482</v>
      </c>
      <c r="I12" s="132">
        <v>1309651</v>
      </c>
      <c r="J12" s="133">
        <v>1334651</v>
      </c>
    </row>
    <row r="13" spans="1:27" x14ac:dyDescent="0.25">
      <c r="A13" s="206" t="s">
        <v>41</v>
      </c>
      <c r="B13" s="207"/>
      <c r="C13" s="207"/>
      <c r="D13" s="207"/>
      <c r="E13" s="207"/>
      <c r="F13" s="132">
        <v>115678.26</v>
      </c>
      <c r="G13" s="132">
        <v>1341140</v>
      </c>
      <c r="H13" s="132">
        <v>707000</v>
      </c>
      <c r="I13" s="132">
        <v>284000</v>
      </c>
      <c r="J13" s="133">
        <v>284000</v>
      </c>
    </row>
    <row r="14" spans="1:27" ht="15" customHeight="1" x14ac:dyDescent="0.25">
      <c r="A14" s="199" t="s">
        <v>59</v>
      </c>
      <c r="B14" s="200"/>
      <c r="C14" s="200"/>
      <c r="D14" s="200"/>
      <c r="E14" s="200"/>
      <c r="F14" s="132">
        <f>F8-F11</f>
        <v>-49111.290000000037</v>
      </c>
      <c r="G14" s="132">
        <f t="shared" ref="G14:J14" si="2">G8-G11</f>
        <v>64627</v>
      </c>
      <c r="H14" s="132">
        <f t="shared" si="2"/>
        <v>61000</v>
      </c>
      <c r="I14" s="132">
        <f t="shared" si="2"/>
        <v>0</v>
      </c>
      <c r="J14" s="132">
        <f t="shared" si="2"/>
        <v>0</v>
      </c>
    </row>
    <row r="15" spans="1:27" ht="18" x14ac:dyDescent="0.25">
      <c r="A15" s="99"/>
      <c r="B15" s="113"/>
      <c r="C15" s="113"/>
      <c r="D15" s="113"/>
      <c r="E15" s="113"/>
      <c r="F15" s="113"/>
      <c r="G15" s="113"/>
      <c r="H15" s="114"/>
      <c r="I15" s="114"/>
      <c r="J15" s="114"/>
    </row>
    <row r="16" spans="1:27" ht="18" customHeight="1" x14ac:dyDescent="0.25">
      <c r="A16" s="201" t="s">
        <v>21</v>
      </c>
      <c r="B16" s="202"/>
      <c r="C16" s="202"/>
      <c r="D16" s="202"/>
      <c r="E16" s="202"/>
      <c r="F16" s="202"/>
      <c r="G16" s="202"/>
      <c r="H16" s="202"/>
      <c r="I16" s="202"/>
      <c r="J16" s="202"/>
    </row>
    <row r="17" spans="1:10" ht="18" x14ac:dyDescent="0.25">
      <c r="A17" s="99"/>
      <c r="B17" s="113"/>
      <c r="C17" s="113"/>
      <c r="D17" s="113"/>
      <c r="E17" s="113"/>
      <c r="F17" s="113"/>
      <c r="G17" s="113"/>
      <c r="H17" s="114"/>
      <c r="I17" s="114"/>
      <c r="J17" s="114"/>
    </row>
    <row r="18" spans="1:10" ht="25.5" x14ac:dyDescent="0.25">
      <c r="A18" s="106"/>
      <c r="B18" s="107"/>
      <c r="C18" s="107"/>
      <c r="D18" s="108"/>
      <c r="E18" s="109"/>
      <c r="F18" s="110" t="s">
        <v>166</v>
      </c>
      <c r="G18" s="110" t="s">
        <v>163</v>
      </c>
      <c r="H18" s="110" t="s">
        <v>164</v>
      </c>
      <c r="I18" s="110" t="s">
        <v>167</v>
      </c>
      <c r="J18" s="110" t="s">
        <v>168</v>
      </c>
    </row>
    <row r="19" spans="1:10" ht="15.75" customHeight="1" x14ac:dyDescent="0.25">
      <c r="A19" s="206" t="s">
        <v>42</v>
      </c>
      <c r="B19" s="207"/>
      <c r="C19" s="207"/>
      <c r="D19" s="207"/>
      <c r="E19" s="207"/>
      <c r="F19" s="132">
        <v>0</v>
      </c>
      <c r="G19" s="132">
        <v>0</v>
      </c>
      <c r="H19" s="132">
        <v>0</v>
      </c>
      <c r="I19" s="132">
        <v>0</v>
      </c>
      <c r="J19" s="133">
        <v>0</v>
      </c>
    </row>
    <row r="20" spans="1:10" x14ac:dyDescent="0.25">
      <c r="A20" s="206" t="s">
        <v>43</v>
      </c>
      <c r="B20" s="207"/>
      <c r="C20" s="207"/>
      <c r="D20" s="207"/>
      <c r="E20" s="207"/>
      <c r="F20" s="132">
        <v>0</v>
      </c>
      <c r="G20" s="132">
        <v>0</v>
      </c>
      <c r="H20" s="132">
        <v>0</v>
      </c>
      <c r="I20" s="132">
        <v>0</v>
      </c>
      <c r="J20" s="133">
        <v>0</v>
      </c>
    </row>
    <row r="21" spans="1:10" ht="15" customHeight="1" x14ac:dyDescent="0.25">
      <c r="A21" s="199" t="s">
        <v>2</v>
      </c>
      <c r="B21" s="200"/>
      <c r="C21" s="200"/>
      <c r="D21" s="200"/>
      <c r="E21" s="200"/>
      <c r="F21" s="132">
        <v>0</v>
      </c>
      <c r="G21" s="132">
        <f t="shared" ref="G21:J21" si="3">G19-G20</f>
        <v>0</v>
      </c>
      <c r="H21" s="132">
        <f t="shared" si="3"/>
        <v>0</v>
      </c>
      <c r="I21" s="132">
        <f t="shared" si="3"/>
        <v>0</v>
      </c>
      <c r="J21" s="132">
        <f t="shared" si="3"/>
        <v>0</v>
      </c>
    </row>
    <row r="22" spans="1:10" ht="15" customHeight="1" x14ac:dyDescent="0.25">
      <c r="A22" s="199" t="s">
        <v>60</v>
      </c>
      <c r="B22" s="200"/>
      <c r="C22" s="200"/>
      <c r="D22" s="200"/>
      <c r="E22" s="200"/>
      <c r="F22" s="132">
        <v>-49111.29</v>
      </c>
      <c r="G22" s="132">
        <f t="shared" ref="G22:J22" si="4">G14+G21</f>
        <v>64627</v>
      </c>
      <c r="H22" s="132">
        <f t="shared" si="4"/>
        <v>61000</v>
      </c>
      <c r="I22" s="132">
        <f t="shared" si="4"/>
        <v>0</v>
      </c>
      <c r="J22" s="132">
        <f t="shared" si="4"/>
        <v>0</v>
      </c>
    </row>
    <row r="23" spans="1:10" ht="15" customHeight="1" x14ac:dyDescent="0.25">
      <c r="A23" s="115"/>
      <c r="B23" s="113"/>
      <c r="C23" s="113"/>
      <c r="D23" s="113"/>
      <c r="E23" s="113"/>
      <c r="F23" s="113"/>
      <c r="G23" s="113"/>
      <c r="H23" s="114"/>
      <c r="I23" s="114"/>
      <c r="J23" s="114"/>
    </row>
    <row r="24" spans="1:10" ht="15" customHeight="1" x14ac:dyDescent="0.25">
      <c r="A24" s="201" t="s">
        <v>44</v>
      </c>
      <c r="B24" s="202"/>
      <c r="C24" s="202"/>
      <c r="D24" s="202"/>
      <c r="E24" s="202"/>
      <c r="F24" s="202"/>
      <c r="G24" s="202"/>
      <c r="H24" s="202"/>
      <c r="I24" s="202"/>
      <c r="J24" s="202"/>
    </row>
    <row r="25" spans="1:10" ht="11.25" customHeight="1" x14ac:dyDescent="0.25">
      <c r="A25" s="116"/>
      <c r="B25" s="117"/>
      <c r="C25" s="117"/>
      <c r="D25" s="117"/>
      <c r="E25" s="117"/>
      <c r="F25" s="117"/>
      <c r="G25" s="117"/>
      <c r="H25" s="117"/>
      <c r="I25" s="117"/>
      <c r="J25" s="117"/>
    </row>
    <row r="26" spans="1:10" ht="25.5" x14ac:dyDescent="0.25">
      <c r="A26" s="106"/>
      <c r="B26" s="107"/>
      <c r="C26" s="107"/>
      <c r="D26" s="108"/>
      <c r="E26" s="109"/>
      <c r="F26" s="110" t="s">
        <v>166</v>
      </c>
      <c r="G26" s="110" t="s">
        <v>163</v>
      </c>
      <c r="H26" s="110" t="s">
        <v>164</v>
      </c>
      <c r="I26" s="110" t="s">
        <v>167</v>
      </c>
      <c r="J26" s="110" t="s">
        <v>168</v>
      </c>
    </row>
    <row r="27" spans="1:10" ht="30" customHeight="1" x14ac:dyDescent="0.25">
      <c r="A27" s="196" t="s">
        <v>45</v>
      </c>
      <c r="B27" s="204"/>
      <c r="C27" s="204"/>
      <c r="D27" s="204"/>
      <c r="E27" s="205"/>
      <c r="F27" s="163">
        <v>-9963.0300000000007</v>
      </c>
      <c r="G27" s="118">
        <v>-64627</v>
      </c>
      <c r="H27" s="163">
        <v>-61000</v>
      </c>
      <c r="I27" s="163">
        <v>0</v>
      </c>
      <c r="J27" s="163">
        <v>0</v>
      </c>
    </row>
    <row r="28" spans="1:10" ht="15" customHeight="1" x14ac:dyDescent="0.25">
      <c r="A28" s="199" t="s">
        <v>46</v>
      </c>
      <c r="B28" s="200"/>
      <c r="C28" s="200"/>
      <c r="D28" s="200"/>
      <c r="E28" s="200"/>
      <c r="F28" s="163">
        <v>-59074.32</v>
      </c>
      <c r="G28" s="118">
        <f t="shared" ref="G28:J28" si="5">G22+G27</f>
        <v>0</v>
      </c>
      <c r="H28" s="163">
        <f t="shared" si="5"/>
        <v>0</v>
      </c>
      <c r="I28" s="163">
        <f t="shared" si="5"/>
        <v>0</v>
      </c>
      <c r="J28" s="164">
        <f t="shared" si="5"/>
        <v>0</v>
      </c>
    </row>
    <row r="29" spans="1:10" ht="44.25" customHeight="1" x14ac:dyDescent="0.25">
      <c r="A29" s="196" t="s">
        <v>47</v>
      </c>
      <c r="B29" s="204"/>
      <c r="C29" s="204"/>
      <c r="D29" s="204"/>
      <c r="E29" s="205"/>
      <c r="F29" s="118">
        <f>F14+F21+F27-F28</f>
        <v>0</v>
      </c>
      <c r="G29" s="118">
        <f t="shared" ref="G29:J29" si="6">G14+G21+G27-G28</f>
        <v>0</v>
      </c>
      <c r="H29" s="118">
        <f t="shared" si="6"/>
        <v>0</v>
      </c>
      <c r="I29" s="118">
        <f t="shared" si="6"/>
        <v>0</v>
      </c>
      <c r="J29" s="120">
        <f t="shared" si="6"/>
        <v>0</v>
      </c>
    </row>
    <row r="30" spans="1:10" ht="15" customHeight="1" x14ac:dyDescent="0.25">
      <c r="A30" s="121"/>
      <c r="B30" s="122"/>
      <c r="C30" s="122"/>
      <c r="D30" s="122"/>
      <c r="E30" s="122"/>
      <c r="F30" s="122"/>
      <c r="G30" s="122"/>
      <c r="H30" s="122"/>
      <c r="I30" s="122"/>
      <c r="J30" s="122"/>
    </row>
    <row r="31" spans="1:10" ht="15.75" customHeight="1" x14ac:dyDescent="0.25">
      <c r="A31" s="203" t="s">
        <v>48</v>
      </c>
      <c r="B31" s="203"/>
      <c r="C31" s="203"/>
      <c r="D31" s="203"/>
      <c r="E31" s="203"/>
      <c r="F31" s="203"/>
      <c r="G31" s="203"/>
      <c r="H31" s="203"/>
      <c r="I31" s="203"/>
      <c r="J31" s="203"/>
    </row>
    <row r="32" spans="1:10" ht="18" x14ac:dyDescent="0.25">
      <c r="A32" s="123"/>
      <c r="B32" s="124"/>
      <c r="C32" s="124"/>
      <c r="D32" s="124"/>
      <c r="E32" s="124"/>
      <c r="F32" s="124"/>
      <c r="G32" s="124"/>
      <c r="H32" s="125"/>
      <c r="I32" s="125"/>
      <c r="J32" s="125"/>
    </row>
    <row r="33" spans="1:10" ht="25.5" x14ac:dyDescent="0.25">
      <c r="A33" s="126"/>
      <c r="B33" s="127"/>
      <c r="C33" s="127"/>
      <c r="D33" s="128"/>
      <c r="E33" s="129"/>
      <c r="F33" s="110" t="s">
        <v>166</v>
      </c>
      <c r="G33" s="110" t="s">
        <v>163</v>
      </c>
      <c r="H33" s="110" t="s">
        <v>164</v>
      </c>
      <c r="I33" s="110" t="s">
        <v>167</v>
      </c>
      <c r="J33" s="110" t="s">
        <v>168</v>
      </c>
    </row>
    <row r="34" spans="1:10" ht="15" customHeight="1" x14ac:dyDescent="0.25">
      <c r="A34" s="196" t="s">
        <v>45</v>
      </c>
      <c r="B34" s="204"/>
      <c r="C34" s="204"/>
      <c r="D34" s="204"/>
      <c r="E34" s="205"/>
      <c r="F34" s="118">
        <v>0</v>
      </c>
      <c r="G34" s="118">
        <f>F37</f>
        <v>0</v>
      </c>
      <c r="H34" s="118">
        <f>G37</f>
        <v>0</v>
      </c>
      <c r="I34" s="118">
        <f>H37</f>
        <v>0</v>
      </c>
      <c r="J34" s="119">
        <f>I37</f>
        <v>0</v>
      </c>
    </row>
    <row r="35" spans="1:10" ht="29.25" customHeight="1" x14ac:dyDescent="0.25">
      <c r="A35" s="196" t="s">
        <v>49</v>
      </c>
      <c r="B35" s="204"/>
      <c r="C35" s="204"/>
      <c r="D35" s="204"/>
      <c r="E35" s="205"/>
      <c r="F35" s="118">
        <v>0</v>
      </c>
      <c r="G35" s="118">
        <v>0</v>
      </c>
      <c r="H35" s="118">
        <v>0</v>
      </c>
      <c r="I35" s="118">
        <v>0</v>
      </c>
      <c r="J35" s="119">
        <v>0</v>
      </c>
    </row>
    <row r="36" spans="1:10" ht="15" customHeight="1" x14ac:dyDescent="0.25">
      <c r="A36" s="196" t="s">
        <v>50</v>
      </c>
      <c r="B36" s="197"/>
      <c r="C36" s="197"/>
      <c r="D36" s="197"/>
      <c r="E36" s="198"/>
      <c r="F36" s="118">
        <v>0</v>
      </c>
      <c r="G36" s="118">
        <v>0</v>
      </c>
      <c r="H36" s="118">
        <v>0</v>
      </c>
      <c r="I36" s="118">
        <v>0</v>
      </c>
      <c r="J36" s="119">
        <v>0</v>
      </c>
    </row>
    <row r="37" spans="1:10" ht="15" customHeight="1" x14ac:dyDescent="0.25">
      <c r="A37" s="199" t="s">
        <v>46</v>
      </c>
      <c r="B37" s="200"/>
      <c r="C37" s="200"/>
      <c r="D37" s="200"/>
      <c r="E37" s="200"/>
      <c r="F37" s="130">
        <f>F34-F35+F36</f>
        <v>0</v>
      </c>
      <c r="G37" s="130">
        <f t="shared" ref="G37:J37" si="7">G34-G35+G36</f>
        <v>0</v>
      </c>
      <c r="H37" s="130">
        <f t="shared" si="7"/>
        <v>0</v>
      </c>
      <c r="I37" s="130">
        <f t="shared" si="7"/>
        <v>0</v>
      </c>
      <c r="J37" s="131">
        <f t="shared" si="7"/>
        <v>0</v>
      </c>
    </row>
    <row r="38" spans="1:10" ht="18" customHeight="1" x14ac:dyDescent="0.25"/>
  </sheetData>
  <mergeCells count="24">
    <mergeCell ref="A13:E13"/>
    <mergeCell ref="A14:E14"/>
    <mergeCell ref="A1:J1"/>
    <mergeCell ref="A3:J3"/>
    <mergeCell ref="A10:E10"/>
    <mergeCell ref="A8:E8"/>
    <mergeCell ref="A9:E9"/>
    <mergeCell ref="A5:J5"/>
    <mergeCell ref="T7:AA7"/>
    <mergeCell ref="A36:E36"/>
    <mergeCell ref="A37:E37"/>
    <mergeCell ref="A22:E22"/>
    <mergeCell ref="A24:J24"/>
    <mergeCell ref="A31:J31"/>
    <mergeCell ref="A34:E34"/>
    <mergeCell ref="A35:E35"/>
    <mergeCell ref="A28:E28"/>
    <mergeCell ref="A29:E29"/>
    <mergeCell ref="A19:E19"/>
    <mergeCell ref="A20:E20"/>
    <mergeCell ref="A21:E21"/>
    <mergeCell ref="A27:E27"/>
    <mergeCell ref="A16:J16"/>
    <mergeCell ref="A12:E12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8"/>
  <sheetViews>
    <sheetView topLeftCell="A25" workbookViewId="0">
      <selection activeCell="F35" sqref="F35"/>
    </sheetView>
  </sheetViews>
  <sheetFormatPr defaultRowHeight="15" x14ac:dyDescent="0.25"/>
  <cols>
    <col min="1" max="1" width="7.42578125" bestFit="1" customWidth="1"/>
    <col min="2" max="2" width="8.42578125" customWidth="1"/>
    <col min="3" max="3" width="31.42578125" customWidth="1"/>
    <col min="4" max="4" width="23.5703125" customWidth="1"/>
    <col min="5" max="5" width="23.85546875" customWidth="1"/>
    <col min="6" max="6" width="20.7109375" customWidth="1"/>
    <col min="7" max="7" width="18.85546875" customWidth="1"/>
    <col min="8" max="8" width="19.7109375" customWidth="1"/>
  </cols>
  <sheetData>
    <row r="1" spans="1:9" ht="48" customHeight="1" x14ac:dyDescent="0.25">
      <c r="A1" s="195" t="s">
        <v>170</v>
      </c>
      <c r="B1" s="195"/>
      <c r="C1" s="195"/>
      <c r="D1" s="195"/>
      <c r="E1" s="195"/>
      <c r="F1" s="195"/>
      <c r="G1" s="195"/>
      <c r="H1" s="195"/>
    </row>
    <row r="2" spans="1:9" ht="15.75" x14ac:dyDescent="0.25">
      <c r="A2" s="195" t="s">
        <v>16</v>
      </c>
      <c r="B2" s="195"/>
      <c r="C2" s="195"/>
      <c r="D2" s="195"/>
      <c r="E2" s="195"/>
      <c r="F2" s="195"/>
      <c r="G2" s="213"/>
      <c r="H2" s="213"/>
    </row>
    <row r="3" spans="1:9" ht="18" x14ac:dyDescent="0.25">
      <c r="A3" s="1"/>
      <c r="B3" s="1"/>
      <c r="C3" s="1"/>
      <c r="D3" s="1"/>
      <c r="E3" s="1"/>
      <c r="F3" s="1"/>
      <c r="G3" s="2"/>
      <c r="H3" s="2"/>
    </row>
    <row r="4" spans="1:9" ht="18" customHeight="1" x14ac:dyDescent="0.25">
      <c r="A4" s="195" t="s">
        <v>4</v>
      </c>
      <c r="B4" s="214"/>
      <c r="C4" s="214"/>
      <c r="D4" s="214"/>
      <c r="E4" s="214"/>
      <c r="F4" s="214"/>
      <c r="G4" s="214"/>
      <c r="H4" s="214"/>
    </row>
    <row r="5" spans="1:9" ht="18" x14ac:dyDescent="0.25">
      <c r="A5" s="1"/>
      <c r="B5" s="1"/>
      <c r="C5" s="1"/>
      <c r="D5" s="1"/>
      <c r="E5" s="1"/>
      <c r="F5" s="1"/>
      <c r="G5" s="2"/>
      <c r="H5" s="2"/>
    </row>
    <row r="6" spans="1:9" ht="15.75" x14ac:dyDescent="0.25">
      <c r="A6" s="195" t="s">
        <v>61</v>
      </c>
      <c r="B6" s="212"/>
      <c r="C6" s="212"/>
      <c r="D6" s="212"/>
      <c r="E6" s="212"/>
      <c r="F6" s="212"/>
      <c r="G6" s="212"/>
      <c r="H6" s="212"/>
    </row>
    <row r="7" spans="1:9" ht="18" x14ac:dyDescent="0.25">
      <c r="A7" s="1"/>
      <c r="B7" s="1"/>
      <c r="C7" s="1"/>
      <c r="D7" s="1"/>
      <c r="E7" s="1"/>
      <c r="F7" s="1"/>
      <c r="G7" s="2"/>
    </row>
    <row r="8" spans="1:9" ht="25.5" x14ac:dyDescent="0.25">
      <c r="A8" s="9" t="s">
        <v>5</v>
      </c>
      <c r="B8" s="8" t="s">
        <v>6</v>
      </c>
      <c r="C8" s="8" t="s">
        <v>3</v>
      </c>
      <c r="D8" s="38" t="s">
        <v>162</v>
      </c>
      <c r="E8" s="38" t="s">
        <v>163</v>
      </c>
      <c r="F8" s="9" t="s">
        <v>164</v>
      </c>
      <c r="G8" s="9" t="s">
        <v>58</v>
      </c>
      <c r="H8" s="9" t="s">
        <v>165</v>
      </c>
    </row>
    <row r="9" spans="1:9" x14ac:dyDescent="0.25">
      <c r="A9" s="9"/>
      <c r="B9" s="38"/>
      <c r="C9" s="3" t="s">
        <v>0</v>
      </c>
      <c r="D9" s="67">
        <f>D10</f>
        <v>920358.33999999985</v>
      </c>
      <c r="E9" s="67">
        <f>E10</f>
        <v>2551682</v>
      </c>
      <c r="F9" s="87">
        <f>F10</f>
        <v>1932482</v>
      </c>
      <c r="G9" s="87">
        <f>G10</f>
        <v>1593651</v>
      </c>
      <c r="H9" s="87">
        <f>H10</f>
        <v>1618651</v>
      </c>
    </row>
    <row r="10" spans="1:9" ht="15.75" customHeight="1" x14ac:dyDescent="0.25">
      <c r="A10" s="3">
        <v>6</v>
      </c>
      <c r="B10" s="3"/>
      <c r="C10" t="s">
        <v>8</v>
      </c>
      <c r="D10" s="60">
        <f>D11+D16+D18+D22</f>
        <v>920358.33999999985</v>
      </c>
      <c r="E10" s="60">
        <f>E11+E16+E18+E22</f>
        <v>2551682</v>
      </c>
      <c r="F10" s="84">
        <f>F11+F16+F18+F22</f>
        <v>1932482</v>
      </c>
      <c r="G10" s="53">
        <f>G11+G16+G18+G22</f>
        <v>1593651</v>
      </c>
      <c r="H10" s="53">
        <f>H11+H16+H18+H22</f>
        <v>1618651</v>
      </c>
      <c r="I10" s="34"/>
    </row>
    <row r="11" spans="1:9" ht="25.5" x14ac:dyDescent="0.25">
      <c r="A11" s="3"/>
      <c r="B11" s="6">
        <v>63</v>
      </c>
      <c r="C11" s="6" t="s">
        <v>22</v>
      </c>
      <c r="D11" s="66">
        <f>D12+D13+D14+D15</f>
        <v>218649.99</v>
      </c>
      <c r="E11" s="66">
        <f>E12+E13+E14+E15</f>
        <v>1334731</v>
      </c>
      <c r="F11" s="84">
        <f>F12+F13+F14+F15</f>
        <v>745000</v>
      </c>
      <c r="G11" s="53">
        <f>G12+G13+G14+G15</f>
        <v>318000</v>
      </c>
      <c r="H11" s="53">
        <f t="shared" ref="H11" si="0">H12+H13+H14</f>
        <v>318000</v>
      </c>
    </row>
    <row r="12" spans="1:9" ht="38.25" x14ac:dyDescent="0.25">
      <c r="A12" s="4"/>
      <c r="B12" s="12">
        <v>6361</v>
      </c>
      <c r="C12" s="7" t="s">
        <v>129</v>
      </c>
      <c r="D12" s="65">
        <v>85630.99</v>
      </c>
      <c r="E12" s="65">
        <v>132000</v>
      </c>
      <c r="F12" s="53">
        <v>117000</v>
      </c>
      <c r="G12" s="53">
        <v>118000</v>
      </c>
      <c r="H12" s="53">
        <v>118000</v>
      </c>
    </row>
    <row r="13" spans="1:9" ht="38.25" x14ac:dyDescent="0.25">
      <c r="A13" s="4"/>
      <c r="B13" s="12">
        <v>6362</v>
      </c>
      <c r="C13" s="7" t="s">
        <v>130</v>
      </c>
      <c r="D13" s="65">
        <v>100000</v>
      </c>
      <c r="E13" s="65">
        <v>200000</v>
      </c>
      <c r="F13" s="53">
        <v>0</v>
      </c>
      <c r="G13" s="53">
        <v>200000</v>
      </c>
      <c r="H13" s="53">
        <v>200000</v>
      </c>
    </row>
    <row r="14" spans="1:9" ht="38.25" x14ac:dyDescent="0.25">
      <c r="A14" s="4"/>
      <c r="B14" s="12">
        <v>6381</v>
      </c>
      <c r="C14" s="7" t="s">
        <v>128</v>
      </c>
      <c r="D14" s="65">
        <v>394</v>
      </c>
      <c r="E14" s="65">
        <v>12438</v>
      </c>
      <c r="F14" s="53">
        <v>0</v>
      </c>
      <c r="G14" s="53">
        <v>0</v>
      </c>
      <c r="H14" s="53">
        <v>0</v>
      </c>
    </row>
    <row r="15" spans="1:9" ht="30" customHeight="1" x14ac:dyDescent="0.25">
      <c r="A15" s="4"/>
      <c r="B15" s="12">
        <v>6382</v>
      </c>
      <c r="C15" s="7" t="s">
        <v>155</v>
      </c>
      <c r="D15" s="65">
        <v>32625</v>
      </c>
      <c r="E15" s="65">
        <v>990293</v>
      </c>
      <c r="F15" s="53">
        <v>628000</v>
      </c>
      <c r="G15" s="53">
        <v>0</v>
      </c>
      <c r="H15" s="53">
        <v>0</v>
      </c>
    </row>
    <row r="16" spans="1:9" s="19" customFormat="1" ht="38.25" x14ac:dyDescent="0.25">
      <c r="A16" s="16"/>
      <c r="B16" s="16">
        <v>65</v>
      </c>
      <c r="C16" s="7" t="s">
        <v>32</v>
      </c>
      <c r="D16" s="65">
        <f>D17</f>
        <v>6239.9</v>
      </c>
      <c r="E16" s="65">
        <f>E17</f>
        <v>10445</v>
      </c>
      <c r="F16" s="57">
        <f>F17</f>
        <v>10000</v>
      </c>
      <c r="G16" s="57">
        <f t="shared" ref="G16:H16" si="1">G17</f>
        <v>15000</v>
      </c>
      <c r="H16" s="57">
        <f t="shared" si="1"/>
        <v>15000</v>
      </c>
    </row>
    <row r="17" spans="1:9" ht="25.5" x14ac:dyDescent="0.25">
      <c r="A17" s="4"/>
      <c r="B17" s="12">
        <v>6526</v>
      </c>
      <c r="C17" s="7" t="s">
        <v>131</v>
      </c>
      <c r="D17" s="65">
        <v>6239.9</v>
      </c>
      <c r="E17" s="65">
        <v>10445</v>
      </c>
      <c r="F17" s="53">
        <v>10000</v>
      </c>
      <c r="G17" s="53">
        <v>15000</v>
      </c>
      <c r="H17" s="53">
        <v>15000</v>
      </c>
    </row>
    <row r="18" spans="1:9" ht="38.25" x14ac:dyDescent="0.25">
      <c r="A18" s="4"/>
      <c r="B18" s="4">
        <v>66</v>
      </c>
      <c r="C18" s="6" t="s">
        <v>31</v>
      </c>
      <c r="D18" s="66">
        <f>D19+D20</f>
        <v>16622.52</v>
      </c>
      <c r="E18" s="66">
        <f>E19+E20+E21</f>
        <v>36108</v>
      </c>
      <c r="F18" s="53">
        <f>F19+F20</f>
        <v>20000</v>
      </c>
      <c r="G18" s="53">
        <f>G19+G20</f>
        <v>24000</v>
      </c>
      <c r="H18" s="53">
        <f>H19+H20</f>
        <v>24000</v>
      </c>
    </row>
    <row r="19" spans="1:9" x14ac:dyDescent="0.25">
      <c r="A19" s="4"/>
      <c r="B19" s="12">
        <v>6614</v>
      </c>
      <c r="C19" s="6" t="s">
        <v>132</v>
      </c>
      <c r="D19" s="66">
        <v>4364.54</v>
      </c>
      <c r="E19" s="66">
        <v>10000</v>
      </c>
      <c r="F19" s="84">
        <v>6000</v>
      </c>
      <c r="G19" s="84">
        <v>8000</v>
      </c>
      <c r="H19" s="53">
        <v>8000</v>
      </c>
    </row>
    <row r="20" spans="1:9" x14ac:dyDescent="0.25">
      <c r="A20" s="4"/>
      <c r="B20" s="12">
        <v>6615</v>
      </c>
      <c r="C20" s="6" t="s">
        <v>51</v>
      </c>
      <c r="D20" s="66">
        <v>12257.98</v>
      </c>
      <c r="E20" s="66">
        <v>25108</v>
      </c>
      <c r="F20" s="84">
        <v>14000</v>
      </c>
      <c r="G20" s="84">
        <v>16000</v>
      </c>
      <c r="H20" s="53">
        <v>16000</v>
      </c>
    </row>
    <row r="21" spans="1:9" x14ac:dyDescent="0.25">
      <c r="A21" s="4"/>
      <c r="B21" s="12">
        <v>6631</v>
      </c>
      <c r="C21" s="6" t="s">
        <v>183</v>
      </c>
      <c r="D21" s="66">
        <v>0</v>
      </c>
      <c r="E21" s="66">
        <v>1000</v>
      </c>
      <c r="F21" s="84">
        <v>0</v>
      </c>
      <c r="G21" s="84">
        <v>0</v>
      </c>
      <c r="H21" s="53">
        <v>0</v>
      </c>
    </row>
    <row r="22" spans="1:9" ht="25.5" x14ac:dyDescent="0.25">
      <c r="A22" s="4"/>
      <c r="B22" s="4">
        <v>67</v>
      </c>
      <c r="C22" s="6" t="s">
        <v>53</v>
      </c>
      <c r="D22" s="66">
        <f>D23+D24</f>
        <v>678845.92999999993</v>
      </c>
      <c r="E22" s="66">
        <f>E23+E24</f>
        <v>1170398</v>
      </c>
      <c r="F22" s="84">
        <f>F23+F24</f>
        <v>1157482</v>
      </c>
      <c r="G22" s="84">
        <f>G23+G24</f>
        <v>1236651</v>
      </c>
      <c r="H22" s="53">
        <f>H23+H24</f>
        <v>1261651</v>
      </c>
    </row>
    <row r="23" spans="1:9" ht="25.5" x14ac:dyDescent="0.25">
      <c r="A23" s="4"/>
      <c r="B23" s="12">
        <v>6711</v>
      </c>
      <c r="C23" s="6" t="s">
        <v>52</v>
      </c>
      <c r="D23" s="66">
        <v>664995.34</v>
      </c>
      <c r="E23" s="66">
        <v>1013656</v>
      </c>
      <c r="F23" s="53">
        <v>1070482</v>
      </c>
      <c r="G23" s="53">
        <v>1152651</v>
      </c>
      <c r="H23" s="53">
        <v>1177651</v>
      </c>
    </row>
    <row r="24" spans="1:9" ht="38.25" x14ac:dyDescent="0.25">
      <c r="A24" s="4"/>
      <c r="B24" s="12">
        <v>6712</v>
      </c>
      <c r="C24" s="6" t="s">
        <v>54</v>
      </c>
      <c r="D24" s="66">
        <v>13850.59</v>
      </c>
      <c r="E24" s="66">
        <v>156742</v>
      </c>
      <c r="F24" s="53">
        <v>87000</v>
      </c>
      <c r="G24" s="53">
        <v>84000</v>
      </c>
      <c r="H24" s="53">
        <v>84000</v>
      </c>
    </row>
    <row r="25" spans="1:9" x14ac:dyDescent="0.25">
      <c r="A25" s="30"/>
      <c r="B25" s="31"/>
      <c r="C25" s="32"/>
      <c r="D25" s="32"/>
      <c r="E25" s="32"/>
      <c r="F25" s="33"/>
      <c r="G25" s="33"/>
      <c r="H25" s="29"/>
    </row>
    <row r="26" spans="1:9" x14ac:dyDescent="0.25">
      <c r="A26" s="192"/>
      <c r="B26" s="192"/>
      <c r="C26" s="193"/>
      <c r="D26" s="193"/>
      <c r="E26" s="193"/>
      <c r="F26" s="194"/>
      <c r="G26" s="194"/>
      <c r="H26" s="194"/>
    </row>
    <row r="27" spans="1:9" x14ac:dyDescent="0.25">
      <c r="A27" s="192"/>
      <c r="B27" s="192"/>
      <c r="C27" s="193"/>
      <c r="D27" s="193"/>
      <c r="E27" s="193"/>
      <c r="F27" s="194"/>
      <c r="G27" s="194"/>
      <c r="H27" s="194"/>
    </row>
    <row r="28" spans="1:9" ht="19.5" customHeight="1" x14ac:dyDescent="0.25"/>
    <row r="29" spans="1:9" ht="18" x14ac:dyDescent="0.25">
      <c r="A29" s="1"/>
      <c r="B29" s="1"/>
      <c r="C29" s="1"/>
      <c r="D29" s="1"/>
      <c r="E29" s="1"/>
      <c r="F29" s="1"/>
      <c r="G29" s="2"/>
      <c r="H29" s="2"/>
    </row>
    <row r="30" spans="1:9" ht="25.5" x14ac:dyDescent="0.25">
      <c r="A30" s="9" t="s">
        <v>5</v>
      </c>
      <c r="B30" s="8" t="s">
        <v>6</v>
      </c>
      <c r="C30" s="8" t="s">
        <v>9</v>
      </c>
      <c r="D30" s="38" t="s">
        <v>162</v>
      </c>
      <c r="E30" s="38" t="s">
        <v>163</v>
      </c>
      <c r="F30" s="9" t="s">
        <v>164</v>
      </c>
      <c r="G30" s="9" t="s">
        <v>58</v>
      </c>
      <c r="H30" s="9" t="s">
        <v>165</v>
      </c>
    </row>
    <row r="31" spans="1:9" ht="26.25" customHeight="1" x14ac:dyDescent="0.25">
      <c r="A31" s="3"/>
      <c r="B31" s="3"/>
      <c r="C31" s="3" t="s">
        <v>1</v>
      </c>
      <c r="D31" s="140">
        <f>D32+D37</f>
        <v>969469.63</v>
      </c>
      <c r="E31" s="140">
        <f>E32+E37</f>
        <v>2487055</v>
      </c>
      <c r="F31" s="85">
        <f>F32+F37</f>
        <v>1871482</v>
      </c>
      <c r="G31" s="85">
        <f>G32+G37</f>
        <v>1593651</v>
      </c>
      <c r="H31" s="85">
        <f>H32+H37</f>
        <v>1618651</v>
      </c>
      <c r="I31" s="35"/>
    </row>
    <row r="32" spans="1:9" ht="26.25" customHeight="1" x14ac:dyDescent="0.25">
      <c r="A32" s="3">
        <v>3</v>
      </c>
      <c r="B32" s="3"/>
      <c r="C32" s="3" t="s">
        <v>10</v>
      </c>
      <c r="D32" s="140">
        <f>D33+D34+D35+D36</f>
        <v>853791.37</v>
      </c>
      <c r="E32" s="140">
        <f>E33+E34+E35</f>
        <v>1145915</v>
      </c>
      <c r="F32" s="85">
        <f>F33+F34+F35+F36</f>
        <v>1164482</v>
      </c>
      <c r="G32" s="85">
        <f>G33+G34+G35</f>
        <v>1309651</v>
      </c>
      <c r="H32" s="85">
        <f>H33+H34+H35</f>
        <v>1334651</v>
      </c>
      <c r="I32" s="35"/>
    </row>
    <row r="33" spans="1:9" ht="15.75" customHeight="1" x14ac:dyDescent="0.25">
      <c r="A33" s="3"/>
      <c r="B33" s="6">
        <v>31</v>
      </c>
      <c r="C33" s="6" t="s">
        <v>11</v>
      </c>
      <c r="D33" s="66">
        <v>563408.42000000004</v>
      </c>
      <c r="E33" s="66">
        <v>662340</v>
      </c>
      <c r="F33" s="84">
        <v>695240</v>
      </c>
      <c r="G33" s="84">
        <v>872451</v>
      </c>
      <c r="H33" s="84">
        <v>897451</v>
      </c>
    </row>
    <row r="34" spans="1:9" x14ac:dyDescent="0.25">
      <c r="A34" s="4"/>
      <c r="B34" s="4">
        <v>32</v>
      </c>
      <c r="C34" s="4" t="s">
        <v>18</v>
      </c>
      <c r="D34" s="68">
        <v>257663.3</v>
      </c>
      <c r="E34" s="68">
        <v>483315</v>
      </c>
      <c r="F34" s="84">
        <v>469142</v>
      </c>
      <c r="G34" s="84">
        <v>437000</v>
      </c>
      <c r="H34" s="84">
        <v>437000</v>
      </c>
    </row>
    <row r="35" spans="1:9" x14ac:dyDescent="0.25">
      <c r="A35" s="4"/>
      <c r="B35" s="4">
        <v>34</v>
      </c>
      <c r="C35" s="4" t="s">
        <v>27</v>
      </c>
      <c r="D35" s="68">
        <v>94.65</v>
      </c>
      <c r="E35" s="68">
        <v>260</v>
      </c>
      <c r="F35" s="84">
        <v>100</v>
      </c>
      <c r="G35" s="84">
        <v>200</v>
      </c>
      <c r="H35" s="84">
        <v>200</v>
      </c>
    </row>
    <row r="36" spans="1:9" ht="28.5" customHeight="1" x14ac:dyDescent="0.25">
      <c r="A36" s="4"/>
      <c r="B36" s="4">
        <v>36</v>
      </c>
      <c r="C36" s="16" t="s">
        <v>182</v>
      </c>
      <c r="D36" s="159">
        <v>32625</v>
      </c>
      <c r="E36" s="68">
        <v>0</v>
      </c>
      <c r="F36" s="84">
        <v>0</v>
      </c>
      <c r="G36" s="84">
        <v>0</v>
      </c>
      <c r="H36" s="84">
        <v>0</v>
      </c>
    </row>
    <row r="37" spans="1:9" ht="25.5" x14ac:dyDescent="0.25">
      <c r="A37" s="5">
        <v>4</v>
      </c>
      <c r="B37" s="5"/>
      <c r="C37" s="10" t="s">
        <v>62</v>
      </c>
      <c r="D37" s="60">
        <f>D38+D39</f>
        <v>115678.26</v>
      </c>
      <c r="E37" s="60">
        <f>E38+E39</f>
        <v>1341140</v>
      </c>
      <c r="F37" s="85">
        <f>F38+F39</f>
        <v>707000</v>
      </c>
      <c r="G37" s="85">
        <f>G38+G39</f>
        <v>284000</v>
      </c>
      <c r="H37" s="85">
        <f>H38+H39</f>
        <v>284000</v>
      </c>
    </row>
    <row r="38" spans="1:9" ht="25.5" x14ac:dyDescent="0.25">
      <c r="A38" s="6"/>
      <c r="B38" s="6">
        <v>42</v>
      </c>
      <c r="C38" s="11" t="s">
        <v>28</v>
      </c>
      <c r="D38" s="66">
        <v>9365.51</v>
      </c>
      <c r="E38" s="66">
        <v>47410</v>
      </c>
      <c r="F38" s="84">
        <v>30000</v>
      </c>
      <c r="G38" s="84">
        <v>34000</v>
      </c>
      <c r="H38" s="84">
        <v>34000</v>
      </c>
    </row>
    <row r="39" spans="1:9" s="19" customFormat="1" ht="25.5" x14ac:dyDescent="0.25">
      <c r="A39" s="6"/>
      <c r="B39" s="6">
        <v>45</v>
      </c>
      <c r="C39" s="16" t="s">
        <v>30</v>
      </c>
      <c r="D39" s="65">
        <v>106312.75</v>
      </c>
      <c r="E39" s="65">
        <v>1293730</v>
      </c>
      <c r="F39" s="86">
        <v>677000</v>
      </c>
      <c r="G39" s="86">
        <v>250000</v>
      </c>
      <c r="H39" s="86">
        <v>250000</v>
      </c>
    </row>
    <row r="40" spans="1:9" x14ac:dyDescent="0.25">
      <c r="C40" s="17"/>
      <c r="D40" s="17"/>
      <c r="E40" s="17"/>
    </row>
    <row r="41" spans="1:9" x14ac:dyDescent="0.25">
      <c r="A41" s="189"/>
      <c r="B41" s="189"/>
      <c r="C41" s="189"/>
      <c r="D41" s="189"/>
      <c r="E41" s="189"/>
      <c r="F41" s="189"/>
      <c r="G41" s="189"/>
      <c r="H41" s="189"/>
    </row>
    <row r="42" spans="1:9" ht="0.75" customHeight="1" x14ac:dyDescent="0.25">
      <c r="A42" s="27"/>
      <c r="B42" s="28"/>
      <c r="C42" s="77" t="s">
        <v>36</v>
      </c>
      <c r="D42" s="80" t="s">
        <v>181</v>
      </c>
      <c r="E42" s="78">
        <v>-19500</v>
      </c>
      <c r="F42" s="79"/>
      <c r="G42" s="79"/>
      <c r="H42" s="79"/>
      <c r="I42" t="s">
        <v>141</v>
      </c>
    </row>
    <row r="43" spans="1:9" x14ac:dyDescent="0.25">
      <c r="A43" s="188"/>
      <c r="B43" s="188"/>
      <c r="C43" s="188"/>
      <c r="D43" s="188"/>
      <c r="E43" s="188"/>
      <c r="F43" s="188"/>
      <c r="G43" s="188"/>
      <c r="H43" s="188"/>
    </row>
    <row r="45" spans="1:9" x14ac:dyDescent="0.25">
      <c r="A45" s="209" t="s">
        <v>140</v>
      </c>
      <c r="B45" s="210"/>
      <c r="C45" s="210"/>
      <c r="D45" s="210"/>
      <c r="E45" s="210"/>
      <c r="F45" s="210"/>
      <c r="G45" s="210"/>
      <c r="H45" s="211"/>
    </row>
    <row r="46" spans="1:9" x14ac:dyDescent="0.25">
      <c r="A46" s="4">
        <v>9</v>
      </c>
      <c r="B46" s="4"/>
      <c r="C46" s="6" t="s">
        <v>152</v>
      </c>
      <c r="D46" s="76">
        <f>D47</f>
        <v>0</v>
      </c>
      <c r="E46" s="76">
        <f>E47</f>
        <v>64627</v>
      </c>
      <c r="F46" s="81">
        <f>F47</f>
        <v>61000</v>
      </c>
      <c r="G46" s="81">
        <f>G47</f>
        <v>0</v>
      </c>
      <c r="H46" s="81">
        <f>H47</f>
        <v>0</v>
      </c>
    </row>
    <row r="47" spans="1:9" x14ac:dyDescent="0.25">
      <c r="A47" s="4"/>
      <c r="B47" s="4">
        <v>92</v>
      </c>
      <c r="C47" s="6" t="s">
        <v>37</v>
      </c>
      <c r="D47" s="76">
        <v>0</v>
      </c>
      <c r="E47" s="76">
        <v>64627</v>
      </c>
      <c r="F47" s="81">
        <v>61000</v>
      </c>
      <c r="G47" s="81">
        <v>0</v>
      </c>
      <c r="H47" s="81">
        <v>0</v>
      </c>
    </row>
    <row r="48" spans="1:9" x14ac:dyDescent="0.25">
      <c r="D48" s="187">
        <f>D31</f>
        <v>969469.63</v>
      </c>
      <c r="E48" s="187">
        <f>E31+E46</f>
        <v>2551682</v>
      </c>
      <c r="F48" s="187">
        <f>F31+F46</f>
        <v>1932482</v>
      </c>
      <c r="G48" s="187">
        <f t="shared" ref="G48:H48" si="2">G31+G46</f>
        <v>1593651</v>
      </c>
      <c r="H48" s="187">
        <f t="shared" si="2"/>
        <v>1618651</v>
      </c>
    </row>
  </sheetData>
  <mergeCells count="5">
    <mergeCell ref="A1:H1"/>
    <mergeCell ref="A45:H45"/>
    <mergeCell ref="A6:H6"/>
    <mergeCell ref="A2:H2"/>
    <mergeCell ref="A4:H4"/>
  </mergeCells>
  <pageMargins left="0.7" right="0.7" top="0.75" bottom="0.75" header="0.3" footer="0.3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FC67-B82C-4263-B03D-1153F6E288A9}">
  <dimension ref="A1:K53"/>
  <sheetViews>
    <sheetView topLeftCell="A25" workbookViewId="0">
      <selection activeCell="A29" sqref="A29:XFD29"/>
    </sheetView>
  </sheetViews>
  <sheetFormatPr defaultRowHeight="15" x14ac:dyDescent="0.25"/>
  <cols>
    <col min="1" max="1" width="33.85546875" bestFit="1" customWidth="1"/>
    <col min="2" max="2" width="16.140625" customWidth="1"/>
    <col min="3" max="3" width="18.5703125" customWidth="1"/>
    <col min="4" max="4" width="16.7109375" customWidth="1"/>
    <col min="5" max="5" width="19.42578125" customWidth="1"/>
    <col min="6" max="6" width="22.85546875" customWidth="1"/>
  </cols>
  <sheetData>
    <row r="1" spans="1:6" ht="52.5" customHeight="1" x14ac:dyDescent="0.25">
      <c r="A1" s="195" t="s">
        <v>170</v>
      </c>
      <c r="B1" s="195"/>
      <c r="C1" s="195"/>
      <c r="D1" s="195"/>
      <c r="E1" s="195"/>
      <c r="F1" s="195"/>
    </row>
    <row r="2" spans="1:6" ht="15.75" x14ac:dyDescent="0.25">
      <c r="A2" s="216" t="s">
        <v>125</v>
      </c>
      <c r="B2" s="216"/>
      <c r="C2" s="216"/>
      <c r="D2" s="216"/>
      <c r="E2" s="216"/>
      <c r="F2" s="216"/>
    </row>
    <row r="3" spans="1:6" ht="18" x14ac:dyDescent="0.25">
      <c r="A3" s="1"/>
      <c r="B3" s="1"/>
      <c r="C3" s="1"/>
      <c r="D3" s="1"/>
      <c r="E3" s="1"/>
      <c r="F3" s="1"/>
    </row>
    <row r="4" spans="1:6" ht="15.75" x14ac:dyDescent="0.25">
      <c r="A4" s="216" t="s">
        <v>124</v>
      </c>
      <c r="B4" s="216"/>
      <c r="C4" s="216"/>
      <c r="D4" s="217"/>
      <c r="E4" s="217"/>
      <c r="F4" s="217"/>
    </row>
    <row r="5" spans="1:6" ht="18" x14ac:dyDescent="0.25">
      <c r="A5" s="1"/>
      <c r="B5" s="1"/>
      <c r="C5" s="1"/>
      <c r="D5" s="1"/>
      <c r="E5" s="1"/>
      <c r="F5" s="1"/>
    </row>
    <row r="6" spans="1:6" ht="15.75" x14ac:dyDescent="0.25">
      <c r="A6" s="216" t="s">
        <v>63</v>
      </c>
      <c r="B6" s="216"/>
      <c r="C6" s="216"/>
      <c r="D6" s="218"/>
      <c r="E6" s="218"/>
      <c r="F6" s="218"/>
    </row>
    <row r="7" spans="1:6" ht="18" x14ac:dyDescent="0.25">
      <c r="A7" s="1"/>
      <c r="B7" s="1"/>
      <c r="C7" s="1"/>
      <c r="D7" s="1"/>
      <c r="E7" s="1"/>
      <c r="F7" s="1"/>
    </row>
    <row r="8" spans="1:6" ht="25.5" x14ac:dyDescent="0.25">
      <c r="A8" s="9"/>
      <c r="B8" s="9" t="s">
        <v>162</v>
      </c>
      <c r="C8" s="9" t="s">
        <v>163</v>
      </c>
      <c r="D8" s="9" t="s">
        <v>164</v>
      </c>
      <c r="E8" s="9" t="s">
        <v>58</v>
      </c>
      <c r="F8" s="9" t="s">
        <v>165</v>
      </c>
    </row>
    <row r="9" spans="1:6" x14ac:dyDescent="0.25">
      <c r="A9" s="3" t="s">
        <v>0</v>
      </c>
      <c r="B9" s="62">
        <f>B10+B12+B14+B16+B21</f>
        <v>920358.34000000008</v>
      </c>
      <c r="C9" s="60">
        <f>C10+C12+C14+C16+C21</f>
        <v>2551682</v>
      </c>
      <c r="D9" s="85">
        <f>D10+D12+D14+D16+D21+D23</f>
        <v>1932482</v>
      </c>
      <c r="E9" s="85">
        <f>E10+E12+E14+E16+E21</f>
        <v>1593651</v>
      </c>
      <c r="F9" s="85">
        <f>F10+F12+F14+F16+F21</f>
        <v>1618651</v>
      </c>
    </row>
    <row r="10" spans="1:6" x14ac:dyDescent="0.25">
      <c r="A10" s="3" t="s">
        <v>23</v>
      </c>
      <c r="B10" s="62">
        <f>B11</f>
        <v>678845.93</v>
      </c>
      <c r="C10" s="60">
        <f>C11</f>
        <v>1170398</v>
      </c>
      <c r="D10" s="85">
        <f>D11</f>
        <v>1096482</v>
      </c>
      <c r="E10" s="85">
        <f>E11</f>
        <v>1236651</v>
      </c>
      <c r="F10" s="85">
        <f>F11</f>
        <v>1261651</v>
      </c>
    </row>
    <row r="11" spans="1:6" x14ac:dyDescent="0.25">
      <c r="A11" s="14" t="s">
        <v>24</v>
      </c>
      <c r="B11" s="63">
        <v>678845.93</v>
      </c>
      <c r="C11" s="63">
        <v>1170398</v>
      </c>
      <c r="D11" s="84">
        <v>1096482</v>
      </c>
      <c r="E11" s="84">
        <v>1236651</v>
      </c>
      <c r="F11" s="84">
        <v>1261651</v>
      </c>
    </row>
    <row r="12" spans="1:6" x14ac:dyDescent="0.25">
      <c r="A12" s="3" t="s">
        <v>56</v>
      </c>
      <c r="B12" s="62">
        <f>B13</f>
        <v>16622.52</v>
      </c>
      <c r="C12" s="60">
        <f>C13</f>
        <v>35108</v>
      </c>
      <c r="D12" s="85">
        <f>D13</f>
        <v>20000</v>
      </c>
      <c r="E12" s="85">
        <f>E13</f>
        <v>24000</v>
      </c>
      <c r="F12" s="85">
        <f>F13</f>
        <v>24000</v>
      </c>
    </row>
    <row r="13" spans="1:6" x14ac:dyDescent="0.25">
      <c r="A13" s="15" t="s">
        <v>55</v>
      </c>
      <c r="B13" s="64">
        <v>16622.52</v>
      </c>
      <c r="C13" s="64">
        <v>35108</v>
      </c>
      <c r="D13" s="84">
        <v>20000</v>
      </c>
      <c r="E13" s="84">
        <v>24000</v>
      </c>
      <c r="F13" s="84">
        <v>24000</v>
      </c>
    </row>
    <row r="14" spans="1:6" x14ac:dyDescent="0.25">
      <c r="A14" s="3" t="s">
        <v>35</v>
      </c>
      <c r="B14" s="62">
        <f>B15</f>
        <v>6239.9</v>
      </c>
      <c r="C14" s="60">
        <f>C15</f>
        <v>10445</v>
      </c>
      <c r="D14" s="85">
        <f>D15</f>
        <v>10000</v>
      </c>
      <c r="E14" s="85">
        <f>E15</f>
        <v>15000</v>
      </c>
      <c r="F14" s="85">
        <f>F15</f>
        <v>15000</v>
      </c>
    </row>
    <row r="15" spans="1:6" ht="18.75" customHeight="1" x14ac:dyDescent="0.25">
      <c r="A15" s="15" t="s">
        <v>194</v>
      </c>
      <c r="B15" s="190">
        <v>6239.9</v>
      </c>
      <c r="C15" s="190">
        <v>10445</v>
      </c>
      <c r="D15" s="84">
        <v>10000</v>
      </c>
      <c r="E15" s="84">
        <v>15000</v>
      </c>
      <c r="F15" s="84">
        <v>15000</v>
      </c>
    </row>
    <row r="16" spans="1:6" x14ac:dyDescent="0.25">
      <c r="A16" s="3" t="s">
        <v>57</v>
      </c>
      <c r="B16" s="62">
        <f>B17+B18+B19+B20</f>
        <v>218649.99</v>
      </c>
      <c r="C16" s="60">
        <f>C17+C18+C19+C20</f>
        <v>1334731</v>
      </c>
      <c r="D16" s="85">
        <f>D17+D18+D19+D20</f>
        <v>745000</v>
      </c>
      <c r="E16" s="85">
        <f>E17+E18+E19</f>
        <v>318000</v>
      </c>
      <c r="F16" s="85">
        <f>F17+F18+F19</f>
        <v>318000</v>
      </c>
    </row>
    <row r="17" spans="1:11" x14ac:dyDescent="0.25">
      <c r="A17" s="14" t="s">
        <v>195</v>
      </c>
      <c r="B17" s="63">
        <v>158562</v>
      </c>
      <c r="C17" s="63">
        <v>309000</v>
      </c>
      <c r="D17" s="84">
        <v>92000</v>
      </c>
      <c r="E17" s="84">
        <v>290000</v>
      </c>
      <c r="F17" s="84">
        <v>290000</v>
      </c>
    </row>
    <row r="18" spans="1:11" ht="15.75" x14ac:dyDescent="0.25">
      <c r="A18" s="14" t="s">
        <v>196</v>
      </c>
      <c r="B18" s="63">
        <v>27068.99</v>
      </c>
      <c r="C18" s="63">
        <v>23000</v>
      </c>
      <c r="D18" s="84">
        <v>25000</v>
      </c>
      <c r="E18" s="84">
        <v>28000</v>
      </c>
      <c r="F18" s="84">
        <v>28000</v>
      </c>
      <c r="G18" s="212"/>
      <c r="H18" s="212"/>
      <c r="I18" s="212"/>
      <c r="J18" s="212"/>
      <c r="K18" s="212"/>
    </row>
    <row r="19" spans="1:11" x14ac:dyDescent="0.25">
      <c r="A19" s="14" t="s">
        <v>197</v>
      </c>
      <c r="B19" s="63">
        <v>394</v>
      </c>
      <c r="C19" s="63">
        <v>438</v>
      </c>
      <c r="D19" s="84">
        <v>0</v>
      </c>
      <c r="E19" s="84">
        <v>0</v>
      </c>
      <c r="F19" s="84">
        <v>0</v>
      </c>
    </row>
    <row r="20" spans="1:11" x14ac:dyDescent="0.25">
      <c r="A20" s="14" t="s">
        <v>198</v>
      </c>
      <c r="B20" s="63">
        <v>32625</v>
      </c>
      <c r="C20" s="63">
        <v>1002293</v>
      </c>
      <c r="D20" s="84">
        <v>628000</v>
      </c>
      <c r="E20" s="84">
        <v>0</v>
      </c>
      <c r="F20" s="84">
        <v>0</v>
      </c>
    </row>
    <row r="21" spans="1:11" x14ac:dyDescent="0.25">
      <c r="A21" s="61" t="s">
        <v>127</v>
      </c>
      <c r="B21" s="69">
        <f>B22</f>
        <v>0</v>
      </c>
      <c r="C21" s="69">
        <f>C22</f>
        <v>1000</v>
      </c>
      <c r="D21" s="85">
        <f>D22</f>
        <v>0</v>
      </c>
      <c r="E21" s="85">
        <f>E22</f>
        <v>0</v>
      </c>
      <c r="F21" s="85">
        <f>F22</f>
        <v>0</v>
      </c>
    </row>
    <row r="22" spans="1:11" x14ac:dyDescent="0.25">
      <c r="A22" s="59" t="s">
        <v>126</v>
      </c>
      <c r="B22" s="63">
        <v>0</v>
      </c>
      <c r="C22" s="63">
        <v>1000</v>
      </c>
      <c r="D22" s="84">
        <v>0</v>
      </c>
      <c r="E22" s="84">
        <v>0</v>
      </c>
      <c r="F22" s="84">
        <v>0</v>
      </c>
    </row>
    <row r="23" spans="1:11" x14ac:dyDescent="0.25">
      <c r="A23" s="61" t="s">
        <v>201</v>
      </c>
      <c r="B23" s="63">
        <f>B24</f>
        <v>0</v>
      </c>
      <c r="C23" s="63">
        <f>C24</f>
        <v>64627</v>
      </c>
      <c r="D23" s="63">
        <f t="shared" ref="D23:F24" si="0">D24</f>
        <v>61000</v>
      </c>
      <c r="E23" s="63">
        <f t="shared" si="0"/>
        <v>0</v>
      </c>
      <c r="F23" s="63">
        <f t="shared" si="0"/>
        <v>0</v>
      </c>
    </row>
    <row r="24" spans="1:11" x14ac:dyDescent="0.25">
      <c r="A24" s="3" t="s">
        <v>23</v>
      </c>
      <c r="B24" s="63">
        <f t="shared" ref="B24:B25" si="1">B25</f>
        <v>0</v>
      </c>
      <c r="C24" s="185">
        <f>C25</f>
        <v>64627</v>
      </c>
      <c r="D24" s="185">
        <f t="shared" si="0"/>
        <v>61000</v>
      </c>
      <c r="E24" s="185">
        <f t="shared" si="0"/>
        <v>0</v>
      </c>
      <c r="F24" s="185">
        <f t="shared" si="0"/>
        <v>0</v>
      </c>
    </row>
    <row r="25" spans="1:11" x14ac:dyDescent="0.25">
      <c r="A25" s="14" t="s">
        <v>24</v>
      </c>
      <c r="B25" s="63">
        <f t="shared" si="1"/>
        <v>0</v>
      </c>
      <c r="C25" s="185">
        <v>64627</v>
      </c>
      <c r="D25" s="185">
        <v>61000</v>
      </c>
      <c r="E25" s="185">
        <v>0</v>
      </c>
      <c r="F25" s="185">
        <v>0</v>
      </c>
    </row>
    <row r="26" spans="1:11" ht="15.75" x14ac:dyDescent="0.25">
      <c r="A26" s="178"/>
      <c r="B26" s="178"/>
      <c r="C26" s="186"/>
      <c r="D26" s="179"/>
      <c r="E26" s="179"/>
      <c r="F26" s="179"/>
    </row>
    <row r="27" spans="1:11" ht="15.75" x14ac:dyDescent="0.25">
      <c r="A27" s="181"/>
      <c r="B27" s="181"/>
      <c r="C27" s="186"/>
      <c r="D27" s="182"/>
      <c r="E27" s="182"/>
      <c r="F27" s="182"/>
    </row>
    <row r="28" spans="1:11" ht="15.75" x14ac:dyDescent="0.25">
      <c r="A28" s="178"/>
      <c r="B28" s="178"/>
      <c r="C28" s="178"/>
      <c r="D28" s="179"/>
      <c r="E28" s="179"/>
      <c r="F28" s="179"/>
    </row>
    <row r="29" spans="1:11" ht="11.25" customHeight="1" x14ac:dyDescent="0.25">
      <c r="A29" s="178"/>
      <c r="B29" s="178"/>
      <c r="C29" s="178"/>
      <c r="D29" s="179"/>
      <c r="E29" s="179"/>
      <c r="F29" s="179"/>
    </row>
    <row r="30" spans="1:11" ht="18" x14ac:dyDescent="0.25">
      <c r="A30" s="1"/>
      <c r="B30" s="1"/>
      <c r="C30" s="1"/>
      <c r="D30" s="1"/>
      <c r="E30" s="2"/>
      <c r="F30" s="2"/>
    </row>
    <row r="31" spans="1:11" ht="25.5" x14ac:dyDescent="0.25">
      <c r="A31" s="9"/>
      <c r="B31" s="9" t="s">
        <v>162</v>
      </c>
      <c r="C31" s="9" t="s">
        <v>163</v>
      </c>
      <c r="D31" s="9" t="s">
        <v>164</v>
      </c>
      <c r="E31" s="9" t="s">
        <v>58</v>
      </c>
      <c r="F31" s="9" t="s">
        <v>165</v>
      </c>
    </row>
    <row r="32" spans="1:11" x14ac:dyDescent="0.25">
      <c r="A32" s="3" t="s">
        <v>1</v>
      </c>
      <c r="B32" s="62">
        <f>B33+B35+B37+B39+B44</f>
        <v>969469.63</v>
      </c>
      <c r="C32" s="62">
        <f>C33+C35+C37+C39+C44</f>
        <v>2487055</v>
      </c>
      <c r="D32" s="85">
        <f>D33+D35+D37+D39+D44</f>
        <v>1871482</v>
      </c>
      <c r="E32" s="85">
        <f>E33+E35+E37+E39+E44</f>
        <v>1593651</v>
      </c>
      <c r="F32" s="85">
        <f>F33+F35+F37+F39+F44</f>
        <v>1618651</v>
      </c>
    </row>
    <row r="33" spans="1:6" x14ac:dyDescent="0.25">
      <c r="A33" s="3" t="s">
        <v>23</v>
      </c>
      <c r="B33" s="62">
        <f>B34</f>
        <v>723971.75</v>
      </c>
      <c r="C33" s="62">
        <f>C34</f>
        <v>1105771</v>
      </c>
      <c r="D33" s="85">
        <f>D34</f>
        <v>1096482</v>
      </c>
      <c r="E33" s="85">
        <f>E34</f>
        <v>1236651</v>
      </c>
      <c r="F33" s="85">
        <f>F34</f>
        <v>1261651</v>
      </c>
    </row>
    <row r="34" spans="1:6" x14ac:dyDescent="0.25">
      <c r="A34" s="14" t="s">
        <v>24</v>
      </c>
      <c r="B34" s="63">
        <v>723971.75</v>
      </c>
      <c r="C34" s="63">
        <v>1105771</v>
      </c>
      <c r="D34" s="84">
        <v>1096482</v>
      </c>
      <c r="E34" s="84">
        <v>1236651</v>
      </c>
      <c r="F34" s="84">
        <v>1261651</v>
      </c>
    </row>
    <row r="35" spans="1:6" x14ac:dyDescent="0.25">
      <c r="A35" s="3" t="s">
        <v>56</v>
      </c>
      <c r="B35" s="62">
        <f>B36</f>
        <v>16499.599999999999</v>
      </c>
      <c r="C35" s="62">
        <f>C36</f>
        <v>35108</v>
      </c>
      <c r="D35" s="85">
        <f>D36</f>
        <v>20000</v>
      </c>
      <c r="E35" s="85">
        <f>E36</f>
        <v>24000</v>
      </c>
      <c r="F35" s="85">
        <f>F36</f>
        <v>24000</v>
      </c>
    </row>
    <row r="36" spans="1:6" x14ac:dyDescent="0.25">
      <c r="A36" s="15" t="s">
        <v>55</v>
      </c>
      <c r="B36" s="64">
        <v>16499.599999999999</v>
      </c>
      <c r="C36" s="64">
        <v>35108</v>
      </c>
      <c r="D36" s="84">
        <v>20000</v>
      </c>
      <c r="E36" s="84">
        <v>24000</v>
      </c>
      <c r="F36" s="84">
        <v>24000</v>
      </c>
    </row>
    <row r="37" spans="1:6" x14ac:dyDescent="0.25">
      <c r="A37" s="3" t="s">
        <v>35</v>
      </c>
      <c r="B37" s="62">
        <f>B38</f>
        <v>10348.290000000001</v>
      </c>
      <c r="C37" s="62">
        <f>C38</f>
        <v>10445</v>
      </c>
      <c r="D37" s="85">
        <f>D38</f>
        <v>10000</v>
      </c>
      <c r="E37" s="85">
        <f>E38</f>
        <v>15000</v>
      </c>
      <c r="F37" s="85">
        <f>F38</f>
        <v>15000</v>
      </c>
    </row>
    <row r="38" spans="1:6" ht="18" customHeight="1" x14ac:dyDescent="0.25">
      <c r="A38" s="15" t="s">
        <v>194</v>
      </c>
      <c r="B38" s="190">
        <v>10348.290000000001</v>
      </c>
      <c r="C38" s="190">
        <v>10445</v>
      </c>
      <c r="D38" s="84">
        <v>10000</v>
      </c>
      <c r="E38" s="84">
        <v>15000</v>
      </c>
      <c r="F38" s="84">
        <v>15000</v>
      </c>
    </row>
    <row r="39" spans="1:6" x14ac:dyDescent="0.25">
      <c r="A39" s="3" t="s">
        <v>57</v>
      </c>
      <c r="B39" s="62">
        <f>B40+B41+B42+B43</f>
        <v>218649.99</v>
      </c>
      <c r="C39" s="62">
        <f>C40+C41+C42+C43</f>
        <v>1334731</v>
      </c>
      <c r="D39" s="85">
        <f>D40+D41+D42+D43</f>
        <v>745000</v>
      </c>
      <c r="E39" s="85">
        <f>E40+E41+E42</f>
        <v>318000</v>
      </c>
      <c r="F39" s="85">
        <f>F40+F41+F42</f>
        <v>318000</v>
      </c>
    </row>
    <row r="40" spans="1:6" x14ac:dyDescent="0.25">
      <c r="A40" s="14" t="s">
        <v>195</v>
      </c>
      <c r="B40" s="63">
        <v>158562</v>
      </c>
      <c r="C40" s="63">
        <v>309000</v>
      </c>
      <c r="D40" s="84">
        <v>92000</v>
      </c>
      <c r="E40" s="84">
        <v>290000</v>
      </c>
      <c r="F40" s="84">
        <v>290000</v>
      </c>
    </row>
    <row r="41" spans="1:6" x14ac:dyDescent="0.25">
      <c r="A41" s="14" t="s">
        <v>196</v>
      </c>
      <c r="B41" s="63">
        <v>27068.99</v>
      </c>
      <c r="C41" s="63">
        <v>23000</v>
      </c>
      <c r="D41" s="84">
        <v>25000</v>
      </c>
      <c r="E41" s="84">
        <v>28000</v>
      </c>
      <c r="F41" s="84">
        <v>28000</v>
      </c>
    </row>
    <row r="42" spans="1:6" x14ac:dyDescent="0.25">
      <c r="A42" s="59" t="s">
        <v>197</v>
      </c>
      <c r="B42" s="63">
        <v>394</v>
      </c>
      <c r="C42" s="63">
        <v>438</v>
      </c>
      <c r="D42" s="84">
        <v>0</v>
      </c>
      <c r="E42" s="84">
        <v>0</v>
      </c>
      <c r="F42" s="84">
        <v>0</v>
      </c>
    </row>
    <row r="43" spans="1:6" x14ac:dyDescent="0.25">
      <c r="A43" s="59" t="s">
        <v>198</v>
      </c>
      <c r="B43" s="63">
        <v>32625</v>
      </c>
      <c r="C43" s="63">
        <v>1002293</v>
      </c>
      <c r="D43" s="84">
        <v>628000</v>
      </c>
      <c r="E43" s="84"/>
      <c r="F43" s="84">
        <v>0</v>
      </c>
    </row>
    <row r="44" spans="1:6" x14ac:dyDescent="0.25">
      <c r="A44" s="61" t="s">
        <v>127</v>
      </c>
      <c r="B44" s="69">
        <f>B45</f>
        <v>0</v>
      </c>
      <c r="C44" s="69">
        <f>C45</f>
        <v>1000</v>
      </c>
      <c r="D44" s="85">
        <f>D45</f>
        <v>0</v>
      </c>
      <c r="E44" s="85">
        <f>E45</f>
        <v>0</v>
      </c>
      <c r="F44" s="85">
        <f>F45</f>
        <v>0</v>
      </c>
    </row>
    <row r="45" spans="1:6" x14ac:dyDescent="0.25">
      <c r="A45" s="59" t="s">
        <v>126</v>
      </c>
      <c r="B45" s="63">
        <v>0</v>
      </c>
      <c r="C45" s="63">
        <v>1000</v>
      </c>
      <c r="D45" s="84">
        <v>0</v>
      </c>
      <c r="E45" s="84">
        <v>0</v>
      </c>
      <c r="F45" s="84">
        <v>0</v>
      </c>
    </row>
    <row r="46" spans="1:6" x14ac:dyDescent="0.25">
      <c r="D46" s="183"/>
      <c r="E46" s="183"/>
      <c r="F46" s="183"/>
    </row>
    <row r="47" spans="1:6" x14ac:dyDescent="0.25">
      <c r="D47" s="184"/>
      <c r="E47" s="184"/>
      <c r="F47" s="184"/>
    </row>
    <row r="49" spans="1:6" x14ac:dyDescent="0.25">
      <c r="A49" s="209" t="s">
        <v>140</v>
      </c>
      <c r="B49" s="215"/>
      <c r="C49" s="215"/>
      <c r="D49" s="215"/>
      <c r="E49" s="215"/>
      <c r="F49" s="215"/>
    </row>
    <row r="50" spans="1:6" x14ac:dyDescent="0.25">
      <c r="A50" s="12" t="s">
        <v>153</v>
      </c>
      <c r="B50" s="68">
        <f t="shared" ref="B50:F51" si="2">B51</f>
        <v>0</v>
      </c>
      <c r="C50" s="66">
        <f t="shared" si="2"/>
        <v>64627</v>
      </c>
      <c r="D50" s="76">
        <f t="shared" si="2"/>
        <v>61000</v>
      </c>
      <c r="E50" s="76">
        <f t="shared" si="2"/>
        <v>0</v>
      </c>
      <c r="F50" s="76">
        <f t="shared" si="2"/>
        <v>0</v>
      </c>
    </row>
    <row r="51" spans="1:6" ht="25.5" x14ac:dyDescent="0.25">
      <c r="A51" s="16" t="s">
        <v>184</v>
      </c>
      <c r="B51" s="68">
        <f t="shared" si="2"/>
        <v>0</v>
      </c>
      <c r="C51" s="66">
        <f t="shared" si="2"/>
        <v>64627</v>
      </c>
      <c r="D51" s="76">
        <f t="shared" si="2"/>
        <v>61000</v>
      </c>
      <c r="E51" s="76">
        <f t="shared" si="2"/>
        <v>0</v>
      </c>
      <c r="F51" s="76">
        <f t="shared" si="2"/>
        <v>0</v>
      </c>
    </row>
    <row r="52" spans="1:6" x14ac:dyDescent="0.25">
      <c r="A52" s="162" t="s">
        <v>185</v>
      </c>
      <c r="B52" s="88">
        <v>0</v>
      </c>
      <c r="C52" s="75">
        <v>64627</v>
      </c>
      <c r="D52" s="76">
        <v>61000</v>
      </c>
      <c r="E52" s="75">
        <v>0</v>
      </c>
      <c r="F52" s="75">
        <v>0</v>
      </c>
    </row>
    <row r="53" spans="1:6" x14ac:dyDescent="0.25">
      <c r="B53" s="191">
        <f>B32+B50</f>
        <v>969469.63</v>
      </c>
      <c r="C53" s="191">
        <f>C32+C50</f>
        <v>2551682</v>
      </c>
      <c r="D53" s="191">
        <f>D32+D50</f>
        <v>1932482</v>
      </c>
      <c r="E53" s="191">
        <f>E32+E50</f>
        <v>1593651</v>
      </c>
      <c r="F53" s="191">
        <f>F32+F50</f>
        <v>1618651</v>
      </c>
    </row>
  </sheetData>
  <mergeCells count="6">
    <mergeCell ref="A49:F49"/>
    <mergeCell ref="G18:K18"/>
    <mergeCell ref="A1:F1"/>
    <mergeCell ref="A2:F2"/>
    <mergeCell ref="A4:F4"/>
    <mergeCell ref="A6:F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"/>
  <sheetViews>
    <sheetView workbookViewId="0">
      <selection activeCell="D11" sqref="D11"/>
    </sheetView>
  </sheetViews>
  <sheetFormatPr defaultRowHeight="15" x14ac:dyDescent="0.25"/>
  <cols>
    <col min="1" max="1" width="32.42578125" customWidth="1"/>
    <col min="2" max="2" width="22.28515625" customWidth="1"/>
    <col min="3" max="3" width="20.42578125" customWidth="1"/>
    <col min="4" max="4" width="18" customWidth="1"/>
    <col min="5" max="5" width="19.140625" customWidth="1"/>
    <col min="6" max="6" width="22.5703125" customWidth="1"/>
  </cols>
  <sheetData>
    <row r="1" spans="1:7" ht="45.75" customHeight="1" x14ac:dyDescent="0.25">
      <c r="A1" s="195" t="s">
        <v>171</v>
      </c>
      <c r="B1" s="195"/>
      <c r="C1" s="195"/>
      <c r="D1" s="195"/>
      <c r="E1" s="195"/>
      <c r="F1" s="195"/>
    </row>
    <row r="2" spans="1:7" ht="25.5" customHeight="1" x14ac:dyDescent="0.25">
      <c r="A2" s="37"/>
      <c r="B2" s="37"/>
      <c r="C2" s="42" t="s">
        <v>75</v>
      </c>
      <c r="E2" s="37"/>
      <c r="F2" s="37"/>
    </row>
    <row r="3" spans="1:7" ht="37.5" customHeight="1" x14ac:dyDescent="0.25">
      <c r="A3" s="37"/>
      <c r="B3" s="37"/>
      <c r="C3" s="42" t="s">
        <v>64</v>
      </c>
      <c r="E3" s="37"/>
      <c r="F3" s="37"/>
    </row>
    <row r="4" spans="1:7" ht="13.5" customHeight="1" x14ac:dyDescent="0.25">
      <c r="A4" s="37"/>
      <c r="B4" s="37"/>
      <c r="C4" s="37"/>
      <c r="D4" s="41"/>
      <c r="E4" s="37"/>
      <c r="F4" s="37"/>
    </row>
    <row r="5" spans="1:7" ht="15.75" x14ac:dyDescent="0.25">
      <c r="A5" s="216" t="s">
        <v>65</v>
      </c>
      <c r="B5" s="216"/>
      <c r="C5" s="216"/>
      <c r="D5" s="218"/>
      <c r="E5" s="218"/>
      <c r="F5" s="218"/>
    </row>
    <row r="6" spans="1:7" ht="18" x14ac:dyDescent="0.25">
      <c r="A6" s="1"/>
      <c r="B6" s="1"/>
      <c r="C6" s="1"/>
      <c r="D6" s="1"/>
      <c r="E6" s="2"/>
      <c r="F6" s="2"/>
    </row>
    <row r="7" spans="1:7" ht="25.5" x14ac:dyDescent="0.25">
      <c r="A7" s="9" t="s">
        <v>12</v>
      </c>
      <c r="B7" s="38" t="s">
        <v>162</v>
      </c>
      <c r="C7" s="38" t="s">
        <v>163</v>
      </c>
      <c r="D7" s="8" t="s">
        <v>164</v>
      </c>
      <c r="E7" s="9" t="s">
        <v>58</v>
      </c>
      <c r="F7" s="9" t="s">
        <v>165</v>
      </c>
    </row>
    <row r="8" spans="1:7" ht="15.75" customHeight="1" x14ac:dyDescent="0.25">
      <c r="A8" s="3" t="s">
        <v>13</v>
      </c>
      <c r="B8" s="71">
        <f t="shared" ref="B8:D9" si="0">B9</f>
        <v>969469.63</v>
      </c>
      <c r="C8" s="71">
        <f t="shared" si="0"/>
        <v>2487055</v>
      </c>
      <c r="D8" s="180">
        <f t="shared" si="0"/>
        <v>1871482</v>
      </c>
      <c r="E8" s="85">
        <f>E9</f>
        <v>1593651</v>
      </c>
      <c r="F8" s="85">
        <f>F9</f>
        <v>1618651</v>
      </c>
      <c r="G8" s="35"/>
    </row>
    <row r="9" spans="1:7" ht="15.75" customHeight="1" x14ac:dyDescent="0.25">
      <c r="A9" s="3" t="s">
        <v>33</v>
      </c>
      <c r="B9" s="71">
        <f t="shared" si="0"/>
        <v>969469.63</v>
      </c>
      <c r="C9" s="71">
        <f t="shared" si="0"/>
        <v>2487055</v>
      </c>
      <c r="D9" s="180">
        <f t="shared" si="0"/>
        <v>1871482</v>
      </c>
      <c r="E9" s="85">
        <f>E10</f>
        <v>1593651</v>
      </c>
      <c r="F9" s="85">
        <f>F10</f>
        <v>1618651</v>
      </c>
    </row>
    <row r="10" spans="1:7" x14ac:dyDescent="0.25">
      <c r="A10" s="7" t="s">
        <v>34</v>
      </c>
      <c r="B10" s="70">
        <v>969469.63</v>
      </c>
      <c r="C10" s="70">
        <v>2487055</v>
      </c>
      <c r="D10" s="81">
        <v>1871482</v>
      </c>
      <c r="E10" s="84">
        <v>1593651</v>
      </c>
      <c r="F10" s="84">
        <v>1618651</v>
      </c>
    </row>
  </sheetData>
  <mergeCells count="2">
    <mergeCell ref="A5:F5"/>
    <mergeCell ref="A1:F1"/>
  </mergeCells>
  <pageMargins left="0.7" right="0.7" top="0.75" bottom="0.75" header="0.3" footer="0.3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75D2E-A2D5-4811-85D1-DB543C7C6461}">
  <dimension ref="A1:R14"/>
  <sheetViews>
    <sheetView workbookViewId="0">
      <selection activeCell="C20" sqref="C20"/>
    </sheetView>
  </sheetViews>
  <sheetFormatPr defaultRowHeight="15" x14ac:dyDescent="0.25"/>
  <cols>
    <col min="1" max="1" width="25.85546875" customWidth="1"/>
    <col min="2" max="2" width="15.5703125" customWidth="1"/>
    <col min="3" max="3" width="19" customWidth="1"/>
    <col min="4" max="4" width="18.140625" customWidth="1"/>
    <col min="5" max="5" width="19.42578125" customWidth="1"/>
    <col min="6" max="6" width="23.42578125" customWidth="1"/>
  </cols>
  <sheetData>
    <row r="1" spans="1:18" ht="15.75" x14ac:dyDescent="0.25">
      <c r="A1" s="195"/>
      <c r="B1" s="195"/>
      <c r="C1" s="195"/>
      <c r="D1" s="195"/>
      <c r="E1" s="195"/>
      <c r="F1" s="195"/>
    </row>
    <row r="2" spans="1:18" ht="45" customHeight="1" x14ac:dyDescent="0.25">
      <c r="A2" s="195" t="s">
        <v>171</v>
      </c>
      <c r="B2" s="195"/>
      <c r="C2" s="195"/>
      <c r="D2" s="195"/>
      <c r="E2" s="195"/>
      <c r="F2" s="195"/>
      <c r="G2" s="195"/>
      <c r="H2" s="195"/>
      <c r="I2" s="195"/>
    </row>
    <row r="3" spans="1:18" ht="15.75" x14ac:dyDescent="0.25">
      <c r="A3" s="195" t="s">
        <v>16</v>
      </c>
      <c r="B3" s="195"/>
      <c r="C3" s="195"/>
      <c r="D3" s="195"/>
      <c r="E3" s="195"/>
      <c r="F3" s="195"/>
      <c r="G3" s="195"/>
      <c r="H3" s="195"/>
      <c r="I3" s="195"/>
    </row>
    <row r="4" spans="1:18" ht="18" x14ac:dyDescent="0.25">
      <c r="A4" s="1"/>
      <c r="B4" s="1"/>
      <c r="C4" s="1"/>
      <c r="D4" s="1"/>
      <c r="E4" s="1"/>
      <c r="F4" s="1"/>
      <c r="G4" s="1"/>
      <c r="H4" s="2"/>
      <c r="I4" s="2"/>
    </row>
    <row r="5" spans="1:18" ht="15.75" customHeight="1" x14ac:dyDescent="0.25">
      <c r="A5" s="216" t="s">
        <v>74</v>
      </c>
      <c r="B5" s="216"/>
      <c r="C5" s="216"/>
      <c r="D5" s="216"/>
      <c r="E5" s="216"/>
      <c r="F5" s="216"/>
      <c r="G5" s="216"/>
      <c r="H5" s="216"/>
      <c r="I5" s="216"/>
    </row>
    <row r="6" spans="1:18" ht="15.75" x14ac:dyDescent="0.25">
      <c r="A6" s="195"/>
      <c r="B6" s="195"/>
      <c r="C6" s="195"/>
      <c r="D6" s="195"/>
      <c r="E6" s="195"/>
      <c r="F6" s="195"/>
    </row>
    <row r="7" spans="1:18" ht="18" x14ac:dyDescent="0.25">
      <c r="A7" s="1"/>
      <c r="B7" s="1"/>
      <c r="C7" s="1"/>
      <c r="D7" s="1"/>
      <c r="E7" s="2"/>
      <c r="F7" s="2"/>
    </row>
    <row r="8" spans="1:18" ht="25.5" x14ac:dyDescent="0.25">
      <c r="A8" s="38" t="s">
        <v>71</v>
      </c>
      <c r="B8" s="38" t="s">
        <v>162</v>
      </c>
      <c r="C8" s="38" t="s">
        <v>163</v>
      </c>
      <c r="D8" s="9" t="s">
        <v>164</v>
      </c>
      <c r="E8" s="9" t="s">
        <v>58</v>
      </c>
      <c r="F8" s="9" t="s">
        <v>165</v>
      </c>
      <c r="J8" s="195"/>
      <c r="K8" s="195"/>
      <c r="L8" s="195"/>
      <c r="M8" s="195"/>
      <c r="N8" s="195"/>
      <c r="O8" s="195"/>
      <c r="P8" s="195"/>
      <c r="Q8" s="195"/>
      <c r="R8" s="195"/>
    </row>
    <row r="9" spans="1:18" ht="15.75" x14ac:dyDescent="0.25">
      <c r="A9" s="43" t="s">
        <v>67</v>
      </c>
      <c r="B9" s="158">
        <f>B10</f>
        <v>0</v>
      </c>
      <c r="C9" s="58">
        <f>C10</f>
        <v>0</v>
      </c>
      <c r="D9" s="83">
        <f ca="1">D10</f>
        <v>0</v>
      </c>
      <c r="E9" s="83">
        <f t="shared" ref="E9:F9" si="0">E10</f>
        <v>0</v>
      </c>
      <c r="F9" s="83">
        <f t="shared" si="0"/>
        <v>0</v>
      </c>
      <c r="J9" s="195"/>
      <c r="K9" s="195"/>
      <c r="L9" s="195"/>
      <c r="M9" s="195"/>
      <c r="N9" s="195"/>
      <c r="O9" s="195"/>
      <c r="P9" s="195"/>
      <c r="Q9" s="195"/>
      <c r="R9" s="195"/>
    </row>
    <row r="10" spans="1:18" ht="25.5" x14ac:dyDescent="0.25">
      <c r="A10" s="43" t="s">
        <v>72</v>
      </c>
      <c r="B10" s="158">
        <f>B11</f>
        <v>0</v>
      </c>
      <c r="C10" s="58">
        <v>0</v>
      </c>
      <c r="D10" s="83">
        <f ca="1">D9</f>
        <v>0</v>
      </c>
      <c r="E10" s="83">
        <v>0</v>
      </c>
      <c r="F10" s="83">
        <v>0</v>
      </c>
      <c r="J10" s="1"/>
      <c r="K10" s="1"/>
      <c r="L10" s="1"/>
      <c r="M10" s="1"/>
      <c r="N10" s="1"/>
      <c r="O10" s="1"/>
      <c r="P10" s="1"/>
      <c r="Q10" s="2"/>
      <c r="R10" s="2"/>
    </row>
    <row r="11" spans="1:18" ht="24" customHeight="1" x14ac:dyDescent="0.25">
      <c r="A11" s="44" t="s">
        <v>73</v>
      </c>
      <c r="B11" s="158">
        <v>0</v>
      </c>
      <c r="C11" s="58">
        <v>0</v>
      </c>
      <c r="D11" s="83">
        <v>0</v>
      </c>
      <c r="E11" s="83">
        <v>0</v>
      </c>
      <c r="F11" s="83">
        <v>0</v>
      </c>
      <c r="J11" s="195"/>
      <c r="K11" s="195"/>
      <c r="L11" s="195"/>
      <c r="M11" s="195"/>
      <c r="N11" s="195"/>
      <c r="O11" s="195"/>
      <c r="P11" s="195"/>
      <c r="Q11" s="195"/>
      <c r="R11" s="195"/>
    </row>
    <row r="12" spans="1:18" x14ac:dyDescent="0.25">
      <c r="A12" s="43" t="s">
        <v>68</v>
      </c>
      <c r="B12" s="158">
        <f>B13</f>
        <v>0</v>
      </c>
      <c r="C12" s="58">
        <f>C13</f>
        <v>0</v>
      </c>
      <c r="D12" s="82">
        <f>D13</f>
        <v>0</v>
      </c>
      <c r="E12" s="83">
        <v>0</v>
      </c>
      <c r="F12" s="83">
        <v>0</v>
      </c>
    </row>
    <row r="13" spans="1:18" ht="23.25" customHeight="1" x14ac:dyDescent="0.25">
      <c r="A13" s="46" t="s">
        <v>23</v>
      </c>
      <c r="B13" s="157">
        <f>B14</f>
        <v>0</v>
      </c>
      <c r="C13" s="22">
        <v>0</v>
      </c>
      <c r="D13" s="25">
        <f>D14</f>
        <v>0</v>
      </c>
      <c r="E13" s="25">
        <v>0</v>
      </c>
      <c r="F13" s="25">
        <v>0</v>
      </c>
    </row>
    <row r="14" spans="1:18" ht="27.75" customHeight="1" x14ac:dyDescent="0.25">
      <c r="A14" s="24" t="s">
        <v>24</v>
      </c>
      <c r="B14" s="157">
        <v>0</v>
      </c>
      <c r="C14" s="22">
        <v>0</v>
      </c>
      <c r="D14" s="25">
        <v>0</v>
      </c>
      <c r="E14" s="25">
        <v>0</v>
      </c>
      <c r="F14" s="25">
        <v>0</v>
      </c>
    </row>
  </sheetData>
  <mergeCells count="8">
    <mergeCell ref="A1:F1"/>
    <mergeCell ref="A6:F6"/>
    <mergeCell ref="J8:R8"/>
    <mergeCell ref="J9:R9"/>
    <mergeCell ref="J11:R11"/>
    <mergeCell ref="A2:I2"/>
    <mergeCell ref="A3:I3"/>
    <mergeCell ref="A5:I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2"/>
  <sheetViews>
    <sheetView workbookViewId="0">
      <selection activeCell="E12" sqref="E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10" ht="48.75" customHeight="1" x14ac:dyDescent="0.25">
      <c r="A1" s="195" t="s">
        <v>171</v>
      </c>
      <c r="B1" s="195"/>
      <c r="C1" s="195"/>
      <c r="D1" s="195"/>
      <c r="E1" s="195"/>
      <c r="F1" s="195"/>
      <c r="G1" s="195"/>
      <c r="H1" s="195"/>
      <c r="I1" s="195"/>
    </row>
    <row r="2" spans="1:10" ht="15.75" x14ac:dyDescent="0.25">
      <c r="A2" s="195" t="s">
        <v>16</v>
      </c>
      <c r="B2" s="195"/>
      <c r="C2" s="195"/>
      <c r="D2" s="195"/>
      <c r="E2" s="195"/>
      <c r="F2" s="195"/>
      <c r="G2" s="195"/>
      <c r="H2" s="213"/>
      <c r="I2" s="213"/>
    </row>
    <row r="3" spans="1:10" ht="18" x14ac:dyDescent="0.25">
      <c r="A3" s="1"/>
      <c r="B3" s="1"/>
      <c r="C3" s="1"/>
      <c r="D3" s="1"/>
      <c r="E3" s="1"/>
      <c r="F3" s="1"/>
      <c r="G3" s="1"/>
      <c r="H3" s="2"/>
      <c r="I3" s="2"/>
    </row>
    <row r="4" spans="1:10" ht="18" customHeight="1" x14ac:dyDescent="0.25">
      <c r="A4" s="195" t="s">
        <v>66</v>
      </c>
      <c r="B4" s="214"/>
      <c r="C4" s="214"/>
      <c r="D4" s="214"/>
      <c r="E4" s="214"/>
      <c r="F4" s="214"/>
      <c r="G4" s="214"/>
      <c r="H4" s="214"/>
      <c r="I4" s="214"/>
    </row>
    <row r="5" spans="1:10" ht="18" x14ac:dyDescent="0.25">
      <c r="A5" s="1"/>
      <c r="B5" s="1"/>
      <c r="C5" s="1"/>
      <c r="D5" s="1"/>
      <c r="E5" s="1"/>
      <c r="F5" s="1"/>
      <c r="G5" s="1"/>
      <c r="H5" s="2"/>
      <c r="I5" s="2"/>
    </row>
    <row r="6" spans="1:10" ht="25.5" x14ac:dyDescent="0.25">
      <c r="A6" s="9" t="s">
        <v>5</v>
      </c>
      <c r="B6" s="8" t="s">
        <v>6</v>
      </c>
      <c r="C6" s="8" t="s">
        <v>7</v>
      </c>
      <c r="D6" s="8" t="s">
        <v>17</v>
      </c>
      <c r="E6" s="38" t="s">
        <v>162</v>
      </c>
      <c r="F6" s="38" t="s">
        <v>163</v>
      </c>
      <c r="G6" s="9" t="s">
        <v>164</v>
      </c>
      <c r="H6" s="9" t="s">
        <v>58</v>
      </c>
      <c r="I6" s="9" t="s">
        <v>165</v>
      </c>
    </row>
    <row r="7" spans="1:10" x14ac:dyDescent="0.25">
      <c r="A7" s="26"/>
      <c r="B7" s="91"/>
      <c r="C7" s="91"/>
      <c r="D7" s="89" t="s">
        <v>67</v>
      </c>
      <c r="E7" s="92">
        <f>E8</f>
        <v>0</v>
      </c>
      <c r="F7" s="92">
        <f>F8</f>
        <v>0</v>
      </c>
      <c r="G7" s="92">
        <f t="shared" ref="G7:I7" si="0">G8</f>
        <v>0</v>
      </c>
      <c r="H7" s="92">
        <f t="shared" si="0"/>
        <v>0</v>
      </c>
      <c r="I7" s="92">
        <f t="shared" si="0"/>
        <v>0</v>
      </c>
    </row>
    <row r="8" spans="1:10" ht="25.5" x14ac:dyDescent="0.25">
      <c r="A8" s="93">
        <v>8</v>
      </c>
      <c r="B8" s="91"/>
      <c r="C8" s="91"/>
      <c r="D8" s="89" t="s">
        <v>69</v>
      </c>
      <c r="E8" s="92">
        <v>0</v>
      </c>
      <c r="F8" s="92">
        <v>0</v>
      </c>
      <c r="G8" s="92">
        <v>0</v>
      </c>
      <c r="H8" s="92">
        <v>0</v>
      </c>
      <c r="I8" s="92">
        <v>0</v>
      </c>
    </row>
    <row r="9" spans="1:10" x14ac:dyDescent="0.25">
      <c r="A9" s="26"/>
      <c r="B9" s="94">
        <v>84</v>
      </c>
      <c r="C9" s="94"/>
      <c r="D9" s="90" t="s">
        <v>70</v>
      </c>
      <c r="E9" s="92">
        <v>0</v>
      </c>
      <c r="F9" s="92">
        <v>0</v>
      </c>
      <c r="G9" s="92">
        <v>0</v>
      </c>
      <c r="H9" s="92">
        <v>0</v>
      </c>
      <c r="I9" s="92">
        <v>0</v>
      </c>
    </row>
    <row r="10" spans="1:10" x14ac:dyDescent="0.25">
      <c r="A10" s="26"/>
      <c r="B10" s="91"/>
      <c r="C10" s="91"/>
      <c r="D10" s="89" t="s">
        <v>68</v>
      </c>
      <c r="E10" s="156">
        <v>0</v>
      </c>
      <c r="F10" s="92">
        <f>F11</f>
        <v>0</v>
      </c>
      <c r="G10" s="92">
        <f t="shared" ref="G10:I10" si="1">G11</f>
        <v>0</v>
      </c>
      <c r="H10" s="92">
        <f t="shared" si="1"/>
        <v>0</v>
      </c>
      <c r="I10" s="92">
        <f t="shared" si="1"/>
        <v>0</v>
      </c>
    </row>
    <row r="11" spans="1:10" ht="26.25" x14ac:dyDescent="0.25">
      <c r="A11" s="20">
        <v>5</v>
      </c>
      <c r="B11" s="45"/>
      <c r="C11" s="45"/>
      <c r="D11" s="46" t="s">
        <v>14</v>
      </c>
      <c r="E11" s="157">
        <v>0</v>
      </c>
      <c r="F11" s="22">
        <v>0</v>
      </c>
      <c r="G11" s="22">
        <v>0</v>
      </c>
      <c r="H11" s="22">
        <v>0</v>
      </c>
      <c r="I11" s="22">
        <v>0</v>
      </c>
      <c r="J11" s="35"/>
    </row>
    <row r="12" spans="1:10" ht="26.25" x14ac:dyDescent="0.25">
      <c r="A12" s="21"/>
      <c r="B12" s="23">
        <v>54</v>
      </c>
      <c r="C12" s="21"/>
      <c r="D12" s="22" t="s">
        <v>19</v>
      </c>
      <c r="E12" s="157">
        <v>0</v>
      </c>
      <c r="F12" s="22">
        <v>0</v>
      </c>
      <c r="G12" s="22">
        <v>0</v>
      </c>
      <c r="H12" s="22">
        <v>0</v>
      </c>
      <c r="I12" s="22">
        <v>0</v>
      </c>
    </row>
  </sheetData>
  <mergeCells count="3">
    <mergeCell ref="A2:I2"/>
    <mergeCell ref="A4:I4"/>
    <mergeCell ref="A1:I1"/>
  </mergeCells>
  <pageMargins left="0.7" right="0.7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15"/>
  <sheetViews>
    <sheetView tabSelected="1" workbookViewId="0">
      <selection activeCell="G75" sqref="G75"/>
    </sheetView>
  </sheetViews>
  <sheetFormatPr defaultRowHeight="15" x14ac:dyDescent="0.25"/>
  <cols>
    <col min="1" max="1" width="8.42578125" bestFit="1" customWidth="1"/>
    <col min="2" max="2" width="3" bestFit="1" customWidth="1"/>
    <col min="3" max="3" width="5" bestFit="1" customWidth="1"/>
    <col min="4" max="4" width="58.85546875" customWidth="1"/>
    <col min="5" max="5" width="20" customWidth="1"/>
    <col min="6" max="6" width="13.85546875" customWidth="1"/>
    <col min="7" max="7" width="19.42578125" customWidth="1"/>
    <col min="8" max="8" width="16" bestFit="1" customWidth="1"/>
    <col min="9" max="9" width="16.85546875" customWidth="1"/>
  </cols>
  <sheetData>
    <row r="1" spans="1:9" s="19" customFormat="1" ht="42.75" customHeight="1" x14ac:dyDescent="0.25">
      <c r="A1" s="1"/>
      <c r="B1" s="1"/>
      <c r="C1" s="1"/>
      <c r="D1" s="195" t="s">
        <v>171</v>
      </c>
      <c r="E1" s="195"/>
      <c r="F1" s="195"/>
      <c r="G1" s="195"/>
      <c r="H1" s="195"/>
      <c r="I1" s="195"/>
    </row>
    <row r="2" spans="1:9" ht="18" customHeight="1" x14ac:dyDescent="0.25"/>
    <row r="3" spans="1:9" ht="18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s="17" customFormat="1" ht="15.75" x14ac:dyDescent="0.25">
      <c r="A4" s="195" t="s">
        <v>15</v>
      </c>
      <c r="B4" s="214"/>
      <c r="C4" s="214"/>
      <c r="D4" s="214"/>
      <c r="E4" s="214"/>
      <c r="F4" s="214"/>
      <c r="G4" s="214"/>
      <c r="H4" s="214"/>
      <c r="I4" s="214"/>
    </row>
    <row r="5" spans="1:9" s="17" customFormat="1" ht="18" x14ac:dyDescent="0.2">
      <c r="A5" s="1"/>
      <c r="B5" s="1"/>
      <c r="C5" s="1"/>
      <c r="D5" s="1"/>
      <c r="E5" s="1"/>
      <c r="F5" s="1"/>
      <c r="G5" s="1"/>
      <c r="H5" s="1"/>
      <c r="I5" s="1"/>
    </row>
    <row r="6" spans="1:9" s="17" customFormat="1" ht="25.5" x14ac:dyDescent="0.2">
      <c r="A6" s="227" t="s">
        <v>12</v>
      </c>
      <c r="B6" s="228"/>
      <c r="C6" s="228"/>
      <c r="D6" s="229"/>
      <c r="E6" s="47" t="s">
        <v>157</v>
      </c>
      <c r="F6" s="47" t="s">
        <v>158</v>
      </c>
      <c r="G6" s="47" t="s">
        <v>159</v>
      </c>
      <c r="H6" s="47" t="s">
        <v>160</v>
      </c>
      <c r="I6" s="47" t="s">
        <v>161</v>
      </c>
    </row>
    <row r="7" spans="1:9" s="17" customFormat="1" ht="12.75" customHeight="1" x14ac:dyDescent="0.2">
      <c r="A7" s="230"/>
      <c r="B7" s="231"/>
      <c r="C7" s="231"/>
      <c r="D7" s="232"/>
      <c r="E7" s="48"/>
      <c r="F7" s="48"/>
      <c r="G7" s="48"/>
      <c r="H7" s="48"/>
      <c r="I7" s="48"/>
    </row>
    <row r="8" spans="1:9" s="17" customFormat="1" ht="12.75" customHeight="1" x14ac:dyDescent="0.2">
      <c r="A8" s="219">
        <v>33771</v>
      </c>
      <c r="B8" s="220"/>
      <c r="C8" s="221"/>
      <c r="D8" s="39" t="s">
        <v>25</v>
      </c>
      <c r="E8" s="49">
        <f>E9</f>
        <v>969469.63</v>
      </c>
      <c r="F8" s="49">
        <f>F9</f>
        <v>2487055</v>
      </c>
      <c r="G8" s="49">
        <f>G9</f>
        <v>1871482</v>
      </c>
      <c r="H8" s="49">
        <f>H9</f>
        <v>1593651</v>
      </c>
      <c r="I8" s="49">
        <f>I9</f>
        <v>1618651</v>
      </c>
    </row>
    <row r="9" spans="1:9" s="17" customFormat="1" ht="12.75" customHeight="1" x14ac:dyDescent="0.2">
      <c r="A9" s="219">
        <v>4</v>
      </c>
      <c r="B9" s="220"/>
      <c r="C9" s="221"/>
      <c r="D9" s="39" t="s">
        <v>25</v>
      </c>
      <c r="E9" s="49">
        <f>E10+E11+E12+E13+E15+E16+E17+E14</f>
        <v>969469.63</v>
      </c>
      <c r="F9" s="49">
        <f>F10+F11+F12+F13+F15+F16+F17+F14</f>
        <v>2487055</v>
      </c>
      <c r="G9" s="49">
        <f>G10+G11+G12+G13+G14+G15+G16+G17</f>
        <v>1871482</v>
      </c>
      <c r="H9" s="49">
        <f>H10+H11+H12+H13+H15+H16+H17</f>
        <v>1593651</v>
      </c>
      <c r="I9" s="49">
        <f>I10+I11+I12+I13+I15+I16+I17</f>
        <v>1618651</v>
      </c>
    </row>
    <row r="10" spans="1:9" s="17" customFormat="1" ht="12.75" customHeight="1" x14ac:dyDescent="0.2">
      <c r="A10" s="219">
        <v>11</v>
      </c>
      <c r="B10" s="220"/>
      <c r="C10" s="221"/>
      <c r="D10" s="52" t="s">
        <v>76</v>
      </c>
      <c r="E10" s="160">
        <v>723971.75</v>
      </c>
      <c r="F10" s="160">
        <v>1105771</v>
      </c>
      <c r="G10" s="53">
        <f>G21+G30+G37+G44+G57+G75+G89+G100</f>
        <v>1096482</v>
      </c>
      <c r="H10" s="53">
        <f>H21+H30+H37+H44+H57+H75</f>
        <v>1236651</v>
      </c>
      <c r="I10" s="53">
        <f>I21+I30+I37+I44+I57+I75</f>
        <v>1261651</v>
      </c>
    </row>
    <row r="11" spans="1:9" s="17" customFormat="1" ht="12.75" customHeight="1" x14ac:dyDescent="0.2">
      <c r="A11" s="175">
        <v>31</v>
      </c>
      <c r="B11" s="176"/>
      <c r="C11" s="177"/>
      <c r="D11" s="55" t="s">
        <v>77</v>
      </c>
      <c r="E11" s="160">
        <v>16499.599999999999</v>
      </c>
      <c r="F11" s="160">
        <v>35108</v>
      </c>
      <c r="G11" s="53">
        <f>G47+G61+G78+G103</f>
        <v>20000</v>
      </c>
      <c r="H11" s="53">
        <f>H47+H60+H78</f>
        <v>24000</v>
      </c>
      <c r="I11" s="53">
        <f>I47+I60+I78</f>
        <v>24000</v>
      </c>
    </row>
    <row r="12" spans="1:9" s="17" customFormat="1" ht="12.75" customHeight="1" x14ac:dyDescent="0.2">
      <c r="A12" s="175">
        <v>43</v>
      </c>
      <c r="B12" s="176"/>
      <c r="C12" s="177"/>
      <c r="D12" s="55" t="s">
        <v>188</v>
      </c>
      <c r="E12" s="160">
        <v>10348.290000000001</v>
      </c>
      <c r="F12" s="160">
        <v>10445</v>
      </c>
      <c r="G12" s="53">
        <f>G50</f>
        <v>10000</v>
      </c>
      <c r="H12" s="53">
        <f>H50</f>
        <v>15000</v>
      </c>
      <c r="I12" s="53">
        <f>I50</f>
        <v>15000</v>
      </c>
    </row>
    <row r="13" spans="1:9" s="36" customFormat="1" ht="12.75" customHeight="1" x14ac:dyDescent="0.2">
      <c r="A13" s="175">
        <v>50</v>
      </c>
      <c r="B13" s="176"/>
      <c r="C13" s="177"/>
      <c r="D13" s="55" t="s">
        <v>78</v>
      </c>
      <c r="E13" s="160">
        <v>158562</v>
      </c>
      <c r="F13" s="160">
        <v>309000</v>
      </c>
      <c r="G13" s="53">
        <f>G40+G53+G63+G81</f>
        <v>92000</v>
      </c>
      <c r="H13" s="53">
        <f>H40+H53+H63+H81</f>
        <v>290000</v>
      </c>
      <c r="I13" s="53">
        <f>I40+I53+I63+I81</f>
        <v>290000</v>
      </c>
    </row>
    <row r="14" spans="1:9" s="36" customFormat="1" ht="12.75" customHeight="1" x14ac:dyDescent="0.2">
      <c r="A14" s="175">
        <v>51</v>
      </c>
      <c r="B14" s="176"/>
      <c r="C14" s="177"/>
      <c r="D14" s="55" t="s">
        <v>191</v>
      </c>
      <c r="E14" s="160">
        <v>394</v>
      </c>
      <c r="F14" s="160">
        <v>438</v>
      </c>
      <c r="G14" s="53">
        <v>0</v>
      </c>
      <c r="H14" s="53">
        <v>0</v>
      </c>
      <c r="I14" s="53">
        <v>0</v>
      </c>
    </row>
    <row r="15" spans="1:9" s="17" customFormat="1" ht="12.75" customHeight="1" x14ac:dyDescent="0.2">
      <c r="A15" s="175">
        <v>52</v>
      </c>
      <c r="B15" s="176"/>
      <c r="C15" s="177"/>
      <c r="D15" s="55" t="s">
        <v>79</v>
      </c>
      <c r="E15" s="160">
        <v>27068.99</v>
      </c>
      <c r="F15" s="160">
        <v>23000</v>
      </c>
      <c r="G15" s="53">
        <f>G66+G69</f>
        <v>25000</v>
      </c>
      <c r="H15" s="53">
        <f>H66+H69</f>
        <v>28000</v>
      </c>
      <c r="I15" s="53">
        <f>I66+I69</f>
        <v>28000</v>
      </c>
    </row>
    <row r="16" spans="1:9" s="17" customFormat="1" ht="16.5" customHeight="1" x14ac:dyDescent="0.2">
      <c r="A16" s="175">
        <v>58</v>
      </c>
      <c r="B16" s="176"/>
      <c r="C16" s="177"/>
      <c r="D16" s="55" t="s">
        <v>192</v>
      </c>
      <c r="E16" s="160">
        <v>32625</v>
      </c>
      <c r="F16" s="160">
        <v>1002293</v>
      </c>
      <c r="G16" s="53">
        <f>G92</f>
        <v>628000</v>
      </c>
      <c r="H16" s="53">
        <v>0</v>
      </c>
      <c r="I16" s="53">
        <v>0</v>
      </c>
    </row>
    <row r="17" spans="1:9" s="17" customFormat="1" ht="12.75" x14ac:dyDescent="0.2">
      <c r="A17" s="233">
        <v>61</v>
      </c>
      <c r="B17" s="233"/>
      <c r="C17" s="233"/>
      <c r="D17" s="52" t="s">
        <v>80</v>
      </c>
      <c r="E17" s="160">
        <v>0</v>
      </c>
      <c r="F17" s="160">
        <v>1000</v>
      </c>
      <c r="G17" s="53">
        <v>0</v>
      </c>
      <c r="H17" s="53">
        <v>0</v>
      </c>
      <c r="I17" s="53">
        <v>0</v>
      </c>
    </row>
    <row r="18" spans="1:9" s="17" customFormat="1" ht="42" customHeight="1" x14ac:dyDescent="0.2">
      <c r="A18" s="219" t="s">
        <v>176</v>
      </c>
      <c r="B18" s="225"/>
      <c r="C18" s="226"/>
      <c r="D18" s="152" t="s">
        <v>25</v>
      </c>
      <c r="E18" s="49">
        <f>E19+E28</f>
        <v>969469.63000000012</v>
      </c>
      <c r="F18" s="49">
        <f>F19+F28</f>
        <v>2487055</v>
      </c>
      <c r="G18" s="49">
        <f>G19+G28</f>
        <v>1871482</v>
      </c>
      <c r="H18" s="49">
        <f>H19+H28</f>
        <v>1623651</v>
      </c>
      <c r="I18" s="49">
        <f>I19+I28</f>
        <v>1648651</v>
      </c>
    </row>
    <row r="19" spans="1:9" s="17" customFormat="1" ht="25.5" customHeight="1" x14ac:dyDescent="0.2">
      <c r="A19" s="219" t="s">
        <v>177</v>
      </c>
      <c r="B19" s="220"/>
      <c r="C19" s="221"/>
      <c r="D19" s="39" t="s">
        <v>26</v>
      </c>
      <c r="E19" s="49">
        <f t="shared" ref="E19:G20" si="0">E20</f>
        <v>667551.41</v>
      </c>
      <c r="F19" s="49">
        <f t="shared" si="0"/>
        <v>779894</v>
      </c>
      <c r="G19" s="49">
        <f t="shared" si="0"/>
        <v>820582</v>
      </c>
      <c r="H19" s="49">
        <f t="shared" ref="H19:I19" si="1">H20</f>
        <v>1016651</v>
      </c>
      <c r="I19" s="49">
        <f t="shared" si="1"/>
        <v>1041651</v>
      </c>
    </row>
    <row r="20" spans="1:9" s="17" customFormat="1" ht="15" customHeight="1" x14ac:dyDescent="0.2">
      <c r="A20" s="219" t="s">
        <v>142</v>
      </c>
      <c r="B20" s="220"/>
      <c r="C20" s="221"/>
      <c r="D20" s="39" t="s">
        <v>81</v>
      </c>
      <c r="E20" s="49">
        <f t="shared" si="0"/>
        <v>667551.41</v>
      </c>
      <c r="F20" s="49">
        <f t="shared" si="0"/>
        <v>779894</v>
      </c>
      <c r="G20" s="49">
        <f>G21</f>
        <v>820582</v>
      </c>
      <c r="H20" s="49">
        <f>H21</f>
        <v>1016651</v>
      </c>
      <c r="I20" s="49">
        <f>I21</f>
        <v>1041651</v>
      </c>
    </row>
    <row r="21" spans="1:9" s="17" customFormat="1" ht="12.75" customHeight="1" x14ac:dyDescent="0.2">
      <c r="A21" s="54">
        <v>11</v>
      </c>
      <c r="B21" s="18"/>
      <c r="C21" s="13"/>
      <c r="D21" s="55" t="s">
        <v>76</v>
      </c>
      <c r="E21" s="160">
        <f>E23+E24+E25+E27</f>
        <v>667551.41</v>
      </c>
      <c r="F21" s="160">
        <f>F23+F24+F25+F27</f>
        <v>779894</v>
      </c>
      <c r="G21" s="160">
        <f>G22+G26</f>
        <v>820582</v>
      </c>
      <c r="H21" s="160">
        <f>H22+H26</f>
        <v>1016651</v>
      </c>
      <c r="I21" s="160">
        <f>I22+I26</f>
        <v>1041651</v>
      </c>
    </row>
    <row r="22" spans="1:9" s="17" customFormat="1" ht="12.75" customHeight="1" x14ac:dyDescent="0.2">
      <c r="A22" s="54">
        <v>3</v>
      </c>
      <c r="B22" s="50"/>
      <c r="C22" s="51"/>
      <c r="D22" s="55" t="s">
        <v>134</v>
      </c>
      <c r="E22" s="160">
        <f>E23+E24+E25</f>
        <v>667034.81000000006</v>
      </c>
      <c r="F22" s="160">
        <f>F23+F24+F25</f>
        <v>777894</v>
      </c>
      <c r="G22" s="160">
        <f>G23+G24+G25</f>
        <v>818582</v>
      </c>
      <c r="H22" s="160">
        <f>H23+H24+H25</f>
        <v>1012651</v>
      </c>
      <c r="I22" s="160">
        <f>I23+I24+I25</f>
        <v>1037651</v>
      </c>
    </row>
    <row r="23" spans="1:9" s="17" customFormat="1" ht="15" customHeight="1" x14ac:dyDescent="0.2">
      <c r="A23" s="54"/>
      <c r="B23" s="18">
        <v>31</v>
      </c>
      <c r="C23" s="13"/>
      <c r="D23" s="55" t="s">
        <v>82</v>
      </c>
      <c r="E23" s="160">
        <v>563408.42000000004</v>
      </c>
      <c r="F23" s="160">
        <v>655340</v>
      </c>
      <c r="G23" s="160">
        <v>692240</v>
      </c>
      <c r="H23" s="160">
        <v>872451</v>
      </c>
      <c r="I23" s="160">
        <v>897451</v>
      </c>
    </row>
    <row r="24" spans="1:9" s="17" customFormat="1" ht="12.75" x14ac:dyDescent="0.2">
      <c r="A24" s="54"/>
      <c r="B24" s="18">
        <v>32</v>
      </c>
      <c r="C24" s="13"/>
      <c r="D24" s="55" t="s">
        <v>83</v>
      </c>
      <c r="E24" s="160">
        <v>103531.74</v>
      </c>
      <c r="F24" s="160">
        <v>122294</v>
      </c>
      <c r="G24" s="160">
        <v>126242</v>
      </c>
      <c r="H24" s="160">
        <v>140000</v>
      </c>
      <c r="I24" s="160">
        <v>140000</v>
      </c>
    </row>
    <row r="25" spans="1:9" s="17" customFormat="1" ht="12.75" x14ac:dyDescent="0.2">
      <c r="A25" s="54"/>
      <c r="B25" s="18">
        <v>34</v>
      </c>
      <c r="C25" s="13"/>
      <c r="D25" s="55" t="s">
        <v>84</v>
      </c>
      <c r="E25" s="160">
        <v>94.65</v>
      </c>
      <c r="F25" s="160">
        <v>260</v>
      </c>
      <c r="G25" s="160">
        <v>100</v>
      </c>
      <c r="H25" s="160">
        <v>200</v>
      </c>
      <c r="I25" s="160">
        <v>200</v>
      </c>
    </row>
    <row r="26" spans="1:9" s="17" customFormat="1" ht="12.75" x14ac:dyDescent="0.2">
      <c r="A26" s="54">
        <v>4</v>
      </c>
      <c r="B26" s="50"/>
      <c r="C26" s="51"/>
      <c r="D26" s="55" t="s">
        <v>135</v>
      </c>
      <c r="E26" s="160">
        <f>E27</f>
        <v>516.6</v>
      </c>
      <c r="F26" s="160">
        <f>F27</f>
        <v>2000</v>
      </c>
      <c r="G26" s="160">
        <f>G27</f>
        <v>2000</v>
      </c>
      <c r="H26" s="160">
        <f>H27</f>
        <v>4000</v>
      </c>
      <c r="I26" s="160">
        <f>I27</f>
        <v>4000</v>
      </c>
    </row>
    <row r="27" spans="1:9" s="17" customFormat="1" ht="12.75" customHeight="1" x14ac:dyDescent="0.2">
      <c r="A27" s="54"/>
      <c r="B27" s="18">
        <v>42</v>
      </c>
      <c r="C27" s="13"/>
      <c r="D27" s="56" t="s">
        <v>85</v>
      </c>
      <c r="E27" s="161">
        <v>516.6</v>
      </c>
      <c r="F27" s="161">
        <v>2000</v>
      </c>
      <c r="G27" s="161">
        <v>2000</v>
      </c>
      <c r="H27" s="161">
        <v>4000</v>
      </c>
      <c r="I27" s="161">
        <v>4000</v>
      </c>
    </row>
    <row r="28" spans="1:9" s="17" customFormat="1" ht="31.5" customHeight="1" x14ac:dyDescent="0.2">
      <c r="A28" s="219">
        <v>152002</v>
      </c>
      <c r="B28" s="220"/>
      <c r="C28" s="221"/>
      <c r="D28" s="39" t="s">
        <v>29</v>
      </c>
      <c r="E28" s="49">
        <f>E29+E36+E43+E56+E74+E84+E88</f>
        <v>301918.22000000003</v>
      </c>
      <c r="F28" s="49">
        <f>F29+F36+F43+F56+F74+F88+F99+F112</f>
        <v>1707161</v>
      </c>
      <c r="G28" s="49">
        <f>G29+G36+G43+G56+G74+G84+G88+G99</f>
        <v>1050900</v>
      </c>
      <c r="H28" s="49">
        <f>H29+H36+H43+H56+H74+H84+H88+H99</f>
        <v>607000</v>
      </c>
      <c r="I28" s="49">
        <f>I29+I36+I43+I56+I74+I84+I88+I99</f>
        <v>607000</v>
      </c>
    </row>
    <row r="29" spans="1:9" s="17" customFormat="1" ht="12.75" x14ac:dyDescent="0.2">
      <c r="A29" s="219" t="s">
        <v>144</v>
      </c>
      <c r="B29" s="220"/>
      <c r="C29" s="221"/>
      <c r="D29" s="39" t="s">
        <v>29</v>
      </c>
      <c r="E29" s="49">
        <f>E30</f>
        <v>20923.39</v>
      </c>
      <c r="F29" s="49">
        <f>F30</f>
        <v>123130</v>
      </c>
      <c r="G29" s="49">
        <f>G30</f>
        <v>67400</v>
      </c>
      <c r="H29" s="49">
        <f>H30+H33</f>
        <v>110000</v>
      </c>
      <c r="I29" s="49">
        <f>I30+I33</f>
        <v>110000</v>
      </c>
    </row>
    <row r="30" spans="1:9" s="17" customFormat="1" ht="12.75" customHeight="1" x14ac:dyDescent="0.2">
      <c r="A30" s="222">
        <v>11</v>
      </c>
      <c r="B30" s="223"/>
      <c r="C30" s="224"/>
      <c r="D30" s="13" t="s">
        <v>76</v>
      </c>
      <c r="E30" s="53">
        <f>E32+E34</f>
        <v>20923.39</v>
      </c>
      <c r="F30" s="53">
        <f>F32+F33</f>
        <v>123130</v>
      </c>
      <c r="G30" s="53">
        <f>G31+G33</f>
        <v>67400</v>
      </c>
      <c r="H30" s="53">
        <f>H31+H33</f>
        <v>80000</v>
      </c>
      <c r="I30" s="53">
        <f>I31+I33</f>
        <v>80000</v>
      </c>
    </row>
    <row r="31" spans="1:9" s="17" customFormat="1" ht="12.75" customHeight="1" x14ac:dyDescent="0.2">
      <c r="A31" s="54">
        <v>3</v>
      </c>
      <c r="B31" s="50"/>
      <c r="C31" s="51"/>
      <c r="D31" s="51" t="s">
        <v>134</v>
      </c>
      <c r="E31" s="53">
        <f>E32</f>
        <v>12361.88</v>
      </c>
      <c r="F31" s="53">
        <f>F32</f>
        <v>66720</v>
      </c>
      <c r="G31" s="53">
        <f>G32</f>
        <v>39400</v>
      </c>
      <c r="H31" s="53">
        <f>H32</f>
        <v>50000</v>
      </c>
      <c r="I31" s="53">
        <f>I32</f>
        <v>50000</v>
      </c>
    </row>
    <row r="32" spans="1:9" s="17" customFormat="1" ht="12.75" customHeight="1" x14ac:dyDescent="0.2">
      <c r="A32" s="54"/>
      <c r="B32" s="18">
        <v>32</v>
      </c>
      <c r="C32" s="13"/>
      <c r="D32" s="55" t="s">
        <v>83</v>
      </c>
      <c r="E32" s="53">
        <v>12361.88</v>
      </c>
      <c r="F32" s="53">
        <v>66720</v>
      </c>
      <c r="G32" s="53">
        <v>39400</v>
      </c>
      <c r="H32" s="53">
        <v>50000</v>
      </c>
      <c r="I32" s="53">
        <v>50000</v>
      </c>
    </row>
    <row r="33" spans="1:9" s="17" customFormat="1" ht="12.75" customHeight="1" x14ac:dyDescent="0.2">
      <c r="A33" s="54">
        <v>4</v>
      </c>
      <c r="B33" s="50"/>
      <c r="C33" s="51"/>
      <c r="D33" s="55" t="s">
        <v>135</v>
      </c>
      <c r="E33" s="53">
        <f>E34</f>
        <v>8561.51</v>
      </c>
      <c r="F33" s="53">
        <f>F34+F35</f>
        <v>56410</v>
      </c>
      <c r="G33" s="53">
        <f>G34+G35</f>
        <v>28000</v>
      </c>
      <c r="H33" s="53">
        <f>H34</f>
        <v>30000</v>
      </c>
      <c r="I33" s="53">
        <f>I34</f>
        <v>30000</v>
      </c>
    </row>
    <row r="34" spans="1:9" s="17" customFormat="1" ht="12.75" customHeight="1" x14ac:dyDescent="0.2">
      <c r="A34" s="54"/>
      <c r="B34" s="18">
        <v>42</v>
      </c>
      <c r="C34" s="13"/>
      <c r="D34" s="56" t="s">
        <v>85</v>
      </c>
      <c r="E34" s="57">
        <v>8561.51</v>
      </c>
      <c r="F34" s="57">
        <v>45410</v>
      </c>
      <c r="G34" s="57">
        <v>28000</v>
      </c>
      <c r="H34" s="57">
        <v>30000</v>
      </c>
      <c r="I34" s="57">
        <v>30000</v>
      </c>
    </row>
    <row r="35" spans="1:9" s="17" customFormat="1" ht="12.75" customHeight="1" x14ac:dyDescent="0.2">
      <c r="A35" s="54"/>
      <c r="B35" s="18">
        <v>45</v>
      </c>
      <c r="C35" s="13"/>
      <c r="D35" s="56" t="s">
        <v>87</v>
      </c>
      <c r="E35" s="57">
        <v>0</v>
      </c>
      <c r="F35" s="57">
        <v>11000</v>
      </c>
      <c r="G35" s="57">
        <v>0</v>
      </c>
      <c r="H35" s="57">
        <v>0</v>
      </c>
      <c r="I35" s="57">
        <v>0</v>
      </c>
    </row>
    <row r="36" spans="1:9" s="17" customFormat="1" ht="12.75" customHeight="1" x14ac:dyDescent="0.2">
      <c r="A36" s="219" t="s">
        <v>145</v>
      </c>
      <c r="B36" s="220"/>
      <c r="C36" s="221"/>
      <c r="D36" s="39" t="s">
        <v>86</v>
      </c>
      <c r="E36" s="49">
        <f>E40+E37</f>
        <v>106312.75</v>
      </c>
      <c r="F36" s="49">
        <f>F37+F40</f>
        <v>250000</v>
      </c>
      <c r="G36" s="49">
        <f>G37+G40</f>
        <v>15000</v>
      </c>
      <c r="H36" s="49">
        <f>H37+H40</f>
        <v>250000</v>
      </c>
      <c r="I36" s="49">
        <f>I37+I40</f>
        <v>250000</v>
      </c>
    </row>
    <row r="37" spans="1:9" s="17" customFormat="1" ht="12.75" customHeight="1" x14ac:dyDescent="0.2">
      <c r="A37" s="222">
        <v>11</v>
      </c>
      <c r="B37" s="223"/>
      <c r="C37" s="224"/>
      <c r="D37" s="13" t="s">
        <v>76</v>
      </c>
      <c r="E37" s="53">
        <f>E39</f>
        <v>6312.75</v>
      </c>
      <c r="F37" s="53">
        <f>F39</f>
        <v>50000</v>
      </c>
      <c r="G37" s="53">
        <f t="shared" ref="G37:I38" si="2">G38</f>
        <v>15000</v>
      </c>
      <c r="H37" s="53">
        <f t="shared" si="2"/>
        <v>50000</v>
      </c>
      <c r="I37" s="53">
        <f t="shared" si="2"/>
        <v>50000</v>
      </c>
    </row>
    <row r="38" spans="1:9" s="17" customFormat="1" ht="12.75" customHeight="1" x14ac:dyDescent="0.2">
      <c r="A38" s="54">
        <v>4</v>
      </c>
      <c r="B38" s="50"/>
      <c r="C38" s="51"/>
      <c r="D38" s="55" t="s">
        <v>135</v>
      </c>
      <c r="E38" s="53">
        <f>E39</f>
        <v>6312.75</v>
      </c>
      <c r="F38" s="53">
        <f>F39</f>
        <v>50000</v>
      </c>
      <c r="G38" s="53">
        <f t="shared" si="2"/>
        <v>15000</v>
      </c>
      <c r="H38" s="53">
        <f t="shared" si="2"/>
        <v>50000</v>
      </c>
      <c r="I38" s="53">
        <f t="shared" si="2"/>
        <v>50000</v>
      </c>
    </row>
    <row r="39" spans="1:9" s="17" customFormat="1" ht="12.75" customHeight="1" x14ac:dyDescent="0.2">
      <c r="A39" s="54"/>
      <c r="B39" s="18">
        <v>45</v>
      </c>
      <c r="C39" s="13"/>
      <c r="D39" s="56" t="s">
        <v>87</v>
      </c>
      <c r="E39" s="53">
        <v>6312.75</v>
      </c>
      <c r="F39" s="53">
        <v>50000</v>
      </c>
      <c r="G39" s="53">
        <v>15000</v>
      </c>
      <c r="H39" s="53">
        <v>50000</v>
      </c>
      <c r="I39" s="53">
        <v>50000</v>
      </c>
    </row>
    <row r="40" spans="1:9" s="17" customFormat="1" ht="12.75" customHeight="1" x14ac:dyDescent="0.2">
      <c r="A40" s="222">
        <v>50</v>
      </c>
      <c r="B40" s="223"/>
      <c r="C40" s="224"/>
      <c r="D40" s="13" t="s">
        <v>78</v>
      </c>
      <c r="E40" s="53">
        <f>E42</f>
        <v>100000</v>
      </c>
      <c r="F40" s="53">
        <f>F42</f>
        <v>200000</v>
      </c>
      <c r="G40" s="53">
        <f t="shared" ref="G40:I41" si="3">G41</f>
        <v>0</v>
      </c>
      <c r="H40" s="53">
        <f t="shared" si="3"/>
        <v>200000</v>
      </c>
      <c r="I40" s="53">
        <f t="shared" si="3"/>
        <v>200000</v>
      </c>
    </row>
    <row r="41" spans="1:9" s="17" customFormat="1" ht="12.75" customHeight="1" x14ac:dyDescent="0.2">
      <c r="A41" s="54">
        <v>4</v>
      </c>
      <c r="B41" s="50"/>
      <c r="C41" s="51"/>
      <c r="D41" s="55" t="s">
        <v>135</v>
      </c>
      <c r="E41" s="53">
        <f>E42</f>
        <v>100000</v>
      </c>
      <c r="F41" s="53">
        <f>F42</f>
        <v>200000</v>
      </c>
      <c r="G41" s="53">
        <f t="shared" si="3"/>
        <v>0</v>
      </c>
      <c r="H41" s="53">
        <f t="shared" si="3"/>
        <v>200000</v>
      </c>
      <c r="I41" s="53">
        <f t="shared" si="3"/>
        <v>200000</v>
      </c>
    </row>
    <row r="42" spans="1:9" s="17" customFormat="1" ht="12.75" customHeight="1" x14ac:dyDescent="0.2">
      <c r="A42" s="54"/>
      <c r="B42" s="18">
        <v>45</v>
      </c>
      <c r="C42" s="13"/>
      <c r="D42" s="56" t="s">
        <v>87</v>
      </c>
      <c r="E42" s="57">
        <v>100000</v>
      </c>
      <c r="F42" s="57">
        <v>200000</v>
      </c>
      <c r="G42" s="57">
        <v>0</v>
      </c>
      <c r="H42" s="57">
        <v>200000</v>
      </c>
      <c r="I42" s="57">
        <v>200000</v>
      </c>
    </row>
    <row r="43" spans="1:9" s="17" customFormat="1" ht="12.75" customHeight="1" x14ac:dyDescent="0.2">
      <c r="A43" s="219" t="s">
        <v>146</v>
      </c>
      <c r="B43" s="220"/>
      <c r="C43" s="221"/>
      <c r="D43" s="39" t="s">
        <v>88</v>
      </c>
      <c r="E43" s="49">
        <f>E44+E47+E50+E53</f>
        <v>59444.01</v>
      </c>
      <c r="F43" s="49">
        <f>F44+F47+F50+F53</f>
        <v>80467</v>
      </c>
      <c r="G43" s="49">
        <f>G44+G47+G50+G53</f>
        <v>93400</v>
      </c>
      <c r="H43" s="49">
        <f>H44+H47+H50+H53</f>
        <v>115000</v>
      </c>
      <c r="I43" s="49">
        <f>I44+I47+I50+I53</f>
        <v>115000</v>
      </c>
    </row>
    <row r="44" spans="1:9" s="17" customFormat="1" ht="12.75" customHeight="1" x14ac:dyDescent="0.2">
      <c r="A44" s="222">
        <v>11</v>
      </c>
      <c r="B44" s="223"/>
      <c r="C44" s="224"/>
      <c r="D44" s="13" t="s">
        <v>76</v>
      </c>
      <c r="E44" s="53">
        <f>E46</f>
        <v>20880.23</v>
      </c>
      <c r="F44" s="53">
        <f>F46</f>
        <v>23772</v>
      </c>
      <c r="G44" s="53">
        <f t="shared" ref="G44:I45" si="4">G45</f>
        <v>40500</v>
      </c>
      <c r="H44" s="53">
        <f t="shared" si="4"/>
        <v>50000</v>
      </c>
      <c r="I44" s="53">
        <f t="shared" si="4"/>
        <v>50000</v>
      </c>
    </row>
    <row r="45" spans="1:9" s="17" customFormat="1" ht="12.75" customHeight="1" x14ac:dyDescent="0.2">
      <c r="A45" s="54">
        <v>3</v>
      </c>
      <c r="B45" s="50"/>
      <c r="C45" s="51"/>
      <c r="D45" s="51" t="s">
        <v>134</v>
      </c>
      <c r="E45" s="53">
        <f>E46</f>
        <v>20880.23</v>
      </c>
      <c r="F45" s="53">
        <f>F46</f>
        <v>23772</v>
      </c>
      <c r="G45" s="53">
        <f t="shared" si="4"/>
        <v>40500</v>
      </c>
      <c r="H45" s="53">
        <f t="shared" si="4"/>
        <v>50000</v>
      </c>
      <c r="I45" s="53">
        <f t="shared" si="4"/>
        <v>50000</v>
      </c>
    </row>
    <row r="46" spans="1:9" s="17" customFormat="1" ht="12.75" customHeight="1" x14ac:dyDescent="0.2">
      <c r="A46" s="54"/>
      <c r="B46" s="18">
        <v>32</v>
      </c>
      <c r="C46" s="13"/>
      <c r="D46" s="56" t="s">
        <v>83</v>
      </c>
      <c r="E46" s="57">
        <v>20880.23</v>
      </c>
      <c r="F46" s="57">
        <v>23772</v>
      </c>
      <c r="G46" s="57">
        <v>40500</v>
      </c>
      <c r="H46" s="57">
        <v>50000</v>
      </c>
      <c r="I46" s="57">
        <v>50000</v>
      </c>
    </row>
    <row r="47" spans="1:9" s="17" customFormat="1" ht="12.75" customHeight="1" x14ac:dyDescent="0.2">
      <c r="A47" s="54">
        <v>31</v>
      </c>
      <c r="B47" s="18"/>
      <c r="C47" s="13"/>
      <c r="D47" s="56" t="s">
        <v>77</v>
      </c>
      <c r="E47" s="57">
        <f>E49</f>
        <v>9653.49</v>
      </c>
      <c r="F47" s="57">
        <f>F49</f>
        <v>9250</v>
      </c>
      <c r="G47" s="57">
        <f t="shared" ref="G47:I48" si="5">G48</f>
        <v>5400</v>
      </c>
      <c r="H47" s="57">
        <f t="shared" si="5"/>
        <v>10000</v>
      </c>
      <c r="I47" s="57">
        <f t="shared" si="5"/>
        <v>10000</v>
      </c>
    </row>
    <row r="48" spans="1:9" s="17" customFormat="1" ht="12.75" customHeight="1" x14ac:dyDescent="0.2">
      <c r="A48" s="54">
        <v>3</v>
      </c>
      <c r="B48" s="50"/>
      <c r="C48" s="51"/>
      <c r="D48" s="56" t="s">
        <v>134</v>
      </c>
      <c r="E48" s="57">
        <f>E49</f>
        <v>9653.49</v>
      </c>
      <c r="F48" s="57">
        <f>F49</f>
        <v>9250</v>
      </c>
      <c r="G48" s="57">
        <f t="shared" si="5"/>
        <v>5400</v>
      </c>
      <c r="H48" s="57">
        <f t="shared" si="5"/>
        <v>10000</v>
      </c>
      <c r="I48" s="57">
        <f t="shared" si="5"/>
        <v>10000</v>
      </c>
    </row>
    <row r="49" spans="1:9" s="17" customFormat="1" ht="12.75" customHeight="1" x14ac:dyDescent="0.2">
      <c r="A49" s="54"/>
      <c r="B49" s="18">
        <v>32</v>
      </c>
      <c r="C49" s="13"/>
      <c r="D49" s="56" t="s">
        <v>83</v>
      </c>
      <c r="E49" s="57">
        <v>9653.49</v>
      </c>
      <c r="F49" s="57">
        <v>9250</v>
      </c>
      <c r="G49" s="57">
        <v>5400</v>
      </c>
      <c r="H49" s="57">
        <v>10000</v>
      </c>
      <c r="I49" s="57">
        <v>10000</v>
      </c>
    </row>
    <row r="50" spans="1:9" s="17" customFormat="1" ht="12.75" customHeight="1" x14ac:dyDescent="0.2">
      <c r="A50" s="54">
        <v>43</v>
      </c>
      <c r="B50" s="18"/>
      <c r="C50" s="13"/>
      <c r="D50" s="56" t="s">
        <v>188</v>
      </c>
      <c r="E50" s="57">
        <f>E52</f>
        <v>10348.290000000001</v>
      </c>
      <c r="F50" s="57">
        <f>F52</f>
        <v>10445</v>
      </c>
      <c r="G50" s="57">
        <f t="shared" ref="G50:I51" si="6">G51</f>
        <v>10000</v>
      </c>
      <c r="H50" s="57">
        <f t="shared" si="6"/>
        <v>15000</v>
      </c>
      <c r="I50" s="57">
        <f t="shared" si="6"/>
        <v>15000</v>
      </c>
    </row>
    <row r="51" spans="1:9" s="17" customFormat="1" ht="12.75" customHeight="1" x14ac:dyDescent="0.2">
      <c r="A51" s="54">
        <v>3</v>
      </c>
      <c r="B51" s="50"/>
      <c r="C51" s="51"/>
      <c r="D51" s="56" t="s">
        <v>134</v>
      </c>
      <c r="E51" s="57">
        <f>E52</f>
        <v>10348.290000000001</v>
      </c>
      <c r="F51" s="57">
        <f>F52</f>
        <v>10445</v>
      </c>
      <c r="G51" s="57">
        <f t="shared" si="6"/>
        <v>10000</v>
      </c>
      <c r="H51" s="57">
        <f t="shared" si="6"/>
        <v>15000</v>
      </c>
      <c r="I51" s="57">
        <f t="shared" si="6"/>
        <v>15000</v>
      </c>
    </row>
    <row r="52" spans="1:9" s="17" customFormat="1" ht="12.75" customHeight="1" x14ac:dyDescent="0.2">
      <c r="A52" s="54"/>
      <c r="B52" s="18">
        <v>32</v>
      </c>
      <c r="C52" s="13"/>
      <c r="D52" s="56" t="s">
        <v>83</v>
      </c>
      <c r="E52" s="57">
        <v>10348.290000000001</v>
      </c>
      <c r="F52" s="57">
        <v>10445</v>
      </c>
      <c r="G52" s="57">
        <v>10000</v>
      </c>
      <c r="H52" s="57">
        <v>15000</v>
      </c>
      <c r="I52" s="57">
        <v>15000</v>
      </c>
    </row>
    <row r="53" spans="1:9" s="17" customFormat="1" ht="12.75" customHeight="1" x14ac:dyDescent="0.2">
      <c r="A53" s="54">
        <v>50</v>
      </c>
      <c r="B53" s="18"/>
      <c r="C53" s="13"/>
      <c r="D53" s="56" t="s">
        <v>78</v>
      </c>
      <c r="E53" s="57">
        <f>E55</f>
        <v>18562</v>
      </c>
      <c r="F53" s="57">
        <f>F55</f>
        <v>37000</v>
      </c>
      <c r="G53" s="57">
        <f t="shared" ref="G53:I54" si="7">G54</f>
        <v>37500</v>
      </c>
      <c r="H53" s="57">
        <f t="shared" si="7"/>
        <v>40000</v>
      </c>
      <c r="I53" s="57">
        <f t="shared" si="7"/>
        <v>40000</v>
      </c>
    </row>
    <row r="54" spans="1:9" s="17" customFormat="1" ht="12.75" customHeight="1" x14ac:dyDescent="0.2">
      <c r="A54" s="54">
        <v>3</v>
      </c>
      <c r="B54" s="50"/>
      <c r="C54" s="51"/>
      <c r="D54" s="56" t="s">
        <v>134</v>
      </c>
      <c r="E54" s="57">
        <f>E55</f>
        <v>18562</v>
      </c>
      <c r="F54" s="57">
        <f>F55</f>
        <v>37000</v>
      </c>
      <c r="G54" s="57">
        <f t="shared" si="7"/>
        <v>37500</v>
      </c>
      <c r="H54" s="57">
        <f t="shared" si="7"/>
        <v>40000</v>
      </c>
      <c r="I54" s="57">
        <f t="shared" si="7"/>
        <v>40000</v>
      </c>
    </row>
    <row r="55" spans="1:9" s="17" customFormat="1" ht="12.75" customHeight="1" x14ac:dyDescent="0.2">
      <c r="A55" s="54"/>
      <c r="B55" s="18">
        <v>32</v>
      </c>
      <c r="C55" s="13"/>
      <c r="D55" s="56" t="s">
        <v>83</v>
      </c>
      <c r="E55" s="57">
        <v>18562</v>
      </c>
      <c r="F55" s="57">
        <v>37000</v>
      </c>
      <c r="G55" s="57">
        <v>37500</v>
      </c>
      <c r="H55" s="57">
        <v>40000</v>
      </c>
      <c r="I55" s="57">
        <v>40000</v>
      </c>
    </row>
    <row r="56" spans="1:9" s="17" customFormat="1" ht="12.75" customHeight="1" x14ac:dyDescent="0.2">
      <c r="A56" s="219" t="s">
        <v>147</v>
      </c>
      <c r="B56" s="220"/>
      <c r="C56" s="221"/>
      <c r="D56" s="39" t="s">
        <v>89</v>
      </c>
      <c r="E56" s="49">
        <f>E57+E60+E63+E66+E69</f>
        <v>74551.98000000001</v>
      </c>
      <c r="F56" s="49">
        <f>F57+F60+F63+F66+F69</f>
        <v>75643</v>
      </c>
      <c r="G56" s="49">
        <f>G57+G60+G63+G67+G70+G72</f>
        <v>60300</v>
      </c>
      <c r="H56" s="49">
        <f>H57+H60+H63+H66+H69</f>
        <v>75000</v>
      </c>
      <c r="I56" s="49">
        <f>I57+I60+I63+I66+I69</f>
        <v>75000</v>
      </c>
    </row>
    <row r="57" spans="1:9" s="17" customFormat="1" ht="12.75" customHeight="1" x14ac:dyDescent="0.2">
      <c r="A57" s="222">
        <v>11</v>
      </c>
      <c r="B57" s="223"/>
      <c r="C57" s="224"/>
      <c r="D57" s="13" t="s">
        <v>76</v>
      </c>
      <c r="E57" s="53">
        <f>E59</f>
        <v>5318.97</v>
      </c>
      <c r="F57" s="53">
        <f>F59</f>
        <v>7743</v>
      </c>
      <c r="G57" s="53">
        <f t="shared" ref="G57:I58" si="8">G58</f>
        <v>5300</v>
      </c>
      <c r="H57" s="53">
        <f t="shared" si="8"/>
        <v>10000</v>
      </c>
      <c r="I57" s="53">
        <f t="shared" si="8"/>
        <v>10000</v>
      </c>
    </row>
    <row r="58" spans="1:9" s="17" customFormat="1" ht="12.75" customHeight="1" x14ac:dyDescent="0.2">
      <c r="A58" s="54">
        <v>3</v>
      </c>
      <c r="B58" s="50"/>
      <c r="C58" s="51"/>
      <c r="D58" s="51" t="s">
        <v>134</v>
      </c>
      <c r="E58" s="53">
        <f>E59</f>
        <v>5318.97</v>
      </c>
      <c r="F58" s="53">
        <f>F59</f>
        <v>7743</v>
      </c>
      <c r="G58" s="53">
        <f t="shared" si="8"/>
        <v>5300</v>
      </c>
      <c r="H58" s="53">
        <f t="shared" si="8"/>
        <v>10000</v>
      </c>
      <c r="I58" s="53">
        <f t="shared" si="8"/>
        <v>10000</v>
      </c>
    </row>
    <row r="59" spans="1:9" s="17" customFormat="1" ht="12.75" customHeight="1" x14ac:dyDescent="0.2">
      <c r="A59" s="54"/>
      <c r="B59" s="18">
        <v>32</v>
      </c>
      <c r="C59" s="13"/>
      <c r="D59" s="56" t="s">
        <v>83</v>
      </c>
      <c r="E59" s="57">
        <v>5318.97</v>
      </c>
      <c r="F59" s="57">
        <v>7743</v>
      </c>
      <c r="G59" s="57">
        <v>5300</v>
      </c>
      <c r="H59" s="57">
        <v>10000</v>
      </c>
      <c r="I59" s="57">
        <v>10000</v>
      </c>
    </row>
    <row r="60" spans="1:9" s="17" customFormat="1" ht="12.75" customHeight="1" x14ac:dyDescent="0.2">
      <c r="A60" s="54">
        <v>31</v>
      </c>
      <c r="B60" s="18"/>
      <c r="C60" s="13"/>
      <c r="D60" s="56" t="s">
        <v>77</v>
      </c>
      <c r="E60" s="57">
        <f>E62</f>
        <v>6164.02</v>
      </c>
      <c r="F60" s="57">
        <f>F62</f>
        <v>4900</v>
      </c>
      <c r="G60" s="57">
        <f t="shared" ref="G60:I61" si="9">G61</f>
        <v>5500</v>
      </c>
      <c r="H60" s="57">
        <f t="shared" si="9"/>
        <v>7000</v>
      </c>
      <c r="I60" s="57">
        <f t="shared" si="9"/>
        <v>7000</v>
      </c>
    </row>
    <row r="61" spans="1:9" s="17" customFormat="1" ht="12.75" customHeight="1" x14ac:dyDescent="0.2">
      <c r="A61" s="54">
        <v>3</v>
      </c>
      <c r="B61" s="50"/>
      <c r="C61" s="51"/>
      <c r="D61" s="56" t="s">
        <v>134</v>
      </c>
      <c r="E61" s="57">
        <f>E62</f>
        <v>6164.02</v>
      </c>
      <c r="F61" s="57">
        <f>F62</f>
        <v>4900</v>
      </c>
      <c r="G61" s="57">
        <f t="shared" si="9"/>
        <v>5500</v>
      </c>
      <c r="H61" s="57">
        <f t="shared" si="9"/>
        <v>7000</v>
      </c>
      <c r="I61" s="57">
        <f t="shared" si="9"/>
        <v>7000</v>
      </c>
    </row>
    <row r="62" spans="1:9" s="17" customFormat="1" ht="12.75" customHeight="1" x14ac:dyDescent="0.2">
      <c r="A62" s="54"/>
      <c r="B62" s="18">
        <v>32</v>
      </c>
      <c r="C62" s="13"/>
      <c r="D62" s="56" t="s">
        <v>83</v>
      </c>
      <c r="E62" s="57">
        <v>6164.02</v>
      </c>
      <c r="F62" s="57">
        <v>4900</v>
      </c>
      <c r="G62" s="57">
        <v>5500</v>
      </c>
      <c r="H62" s="57">
        <v>7000</v>
      </c>
      <c r="I62" s="57">
        <v>7000</v>
      </c>
    </row>
    <row r="63" spans="1:9" s="17" customFormat="1" ht="12.75" customHeight="1" x14ac:dyDescent="0.2">
      <c r="A63" s="54">
        <v>50</v>
      </c>
      <c r="B63" s="18"/>
      <c r="C63" s="13"/>
      <c r="D63" s="56" t="s">
        <v>78</v>
      </c>
      <c r="E63" s="57">
        <f>E65</f>
        <v>36000</v>
      </c>
      <c r="F63" s="57">
        <f>F65</f>
        <v>40000</v>
      </c>
      <c r="G63" s="57">
        <f t="shared" ref="G63:I64" si="10">G64</f>
        <v>24500</v>
      </c>
      <c r="H63" s="57">
        <f t="shared" si="10"/>
        <v>30000</v>
      </c>
      <c r="I63" s="57">
        <f t="shared" si="10"/>
        <v>30000</v>
      </c>
    </row>
    <row r="64" spans="1:9" s="17" customFormat="1" ht="12.75" customHeight="1" x14ac:dyDescent="0.2">
      <c r="A64" s="54">
        <v>3</v>
      </c>
      <c r="B64" s="50"/>
      <c r="C64" s="51"/>
      <c r="D64" s="56" t="s">
        <v>134</v>
      </c>
      <c r="E64" s="57">
        <f>E65</f>
        <v>36000</v>
      </c>
      <c r="F64" s="57">
        <f>F65</f>
        <v>40000</v>
      </c>
      <c r="G64" s="57">
        <f t="shared" si="10"/>
        <v>24500</v>
      </c>
      <c r="H64" s="57">
        <f t="shared" si="10"/>
        <v>30000</v>
      </c>
      <c r="I64" s="57">
        <f t="shared" si="10"/>
        <v>30000</v>
      </c>
    </row>
    <row r="65" spans="1:9" s="17" customFormat="1" ht="12.75" customHeight="1" x14ac:dyDescent="0.2">
      <c r="A65" s="54"/>
      <c r="B65" s="18">
        <v>32</v>
      </c>
      <c r="C65" s="13"/>
      <c r="D65" s="56" t="s">
        <v>83</v>
      </c>
      <c r="E65" s="57">
        <v>36000</v>
      </c>
      <c r="F65" s="57">
        <v>40000</v>
      </c>
      <c r="G65" s="57">
        <v>24500</v>
      </c>
      <c r="H65" s="57">
        <v>30000</v>
      </c>
      <c r="I65" s="57">
        <v>30000</v>
      </c>
    </row>
    <row r="66" spans="1:9" s="17" customFormat="1" ht="12.75" customHeight="1" x14ac:dyDescent="0.2">
      <c r="A66" s="54">
        <v>52</v>
      </c>
      <c r="B66" s="18"/>
      <c r="C66" s="13"/>
      <c r="D66" s="56" t="s">
        <v>79</v>
      </c>
      <c r="E66" s="57">
        <f>E68</f>
        <v>3800</v>
      </c>
      <c r="F66" s="57">
        <f>F68</f>
        <v>3000</v>
      </c>
      <c r="G66" s="57">
        <f t="shared" ref="G66:I67" si="11">G67</f>
        <v>3000</v>
      </c>
      <c r="H66" s="57">
        <f t="shared" si="11"/>
        <v>3000</v>
      </c>
      <c r="I66" s="57">
        <f t="shared" si="11"/>
        <v>3000</v>
      </c>
    </row>
    <row r="67" spans="1:9" s="17" customFormat="1" ht="12.75" customHeight="1" x14ac:dyDescent="0.2">
      <c r="A67" s="54">
        <v>3</v>
      </c>
      <c r="B67" s="50"/>
      <c r="C67" s="51"/>
      <c r="D67" s="56" t="s">
        <v>134</v>
      </c>
      <c r="E67" s="57">
        <f>E68</f>
        <v>3800</v>
      </c>
      <c r="F67" s="57">
        <f>F68</f>
        <v>3000</v>
      </c>
      <c r="G67" s="57">
        <f t="shared" si="11"/>
        <v>3000</v>
      </c>
      <c r="H67" s="57">
        <f t="shared" si="11"/>
        <v>3000</v>
      </c>
      <c r="I67" s="57">
        <f t="shared" si="11"/>
        <v>3000</v>
      </c>
    </row>
    <row r="68" spans="1:9" s="17" customFormat="1" ht="12.75" customHeight="1" x14ac:dyDescent="0.2">
      <c r="A68" s="54"/>
      <c r="B68" s="18">
        <v>32</v>
      </c>
      <c r="C68" s="13"/>
      <c r="D68" s="56" t="s">
        <v>83</v>
      </c>
      <c r="E68" s="57">
        <v>3800</v>
      </c>
      <c r="F68" s="57">
        <v>3000</v>
      </c>
      <c r="G68" s="57">
        <v>3000</v>
      </c>
      <c r="H68" s="57">
        <v>3000</v>
      </c>
      <c r="I68" s="57">
        <v>3000</v>
      </c>
    </row>
    <row r="69" spans="1:9" x14ac:dyDescent="0.25">
      <c r="A69" s="54">
        <v>52</v>
      </c>
      <c r="B69" s="18"/>
      <c r="C69" s="13"/>
      <c r="D69" s="56" t="s">
        <v>79</v>
      </c>
      <c r="E69" s="57">
        <f>E71+E72</f>
        <v>23268.99</v>
      </c>
      <c r="F69" s="57">
        <f>F71+F73</f>
        <v>20000</v>
      </c>
      <c r="G69" s="57">
        <f t="shared" ref="G69:I70" si="12">G70</f>
        <v>22000</v>
      </c>
      <c r="H69" s="57">
        <f t="shared" si="12"/>
        <v>25000</v>
      </c>
      <c r="I69" s="57">
        <f t="shared" si="12"/>
        <v>25000</v>
      </c>
    </row>
    <row r="70" spans="1:9" x14ac:dyDescent="0.25">
      <c r="A70" s="54">
        <v>3</v>
      </c>
      <c r="B70" s="50"/>
      <c r="C70" s="51"/>
      <c r="D70" s="56" t="s">
        <v>134</v>
      </c>
      <c r="E70" s="57">
        <f>E71</f>
        <v>22981.59</v>
      </c>
      <c r="F70" s="57">
        <f>F71</f>
        <v>20000</v>
      </c>
      <c r="G70" s="57">
        <f t="shared" si="12"/>
        <v>22000</v>
      </c>
      <c r="H70" s="57">
        <f t="shared" si="12"/>
        <v>25000</v>
      </c>
      <c r="I70" s="57">
        <f t="shared" si="12"/>
        <v>25000</v>
      </c>
    </row>
    <row r="71" spans="1:9" x14ac:dyDescent="0.25">
      <c r="A71" s="54"/>
      <c r="B71" s="18">
        <v>32</v>
      </c>
      <c r="C71" s="13"/>
      <c r="D71" s="56" t="s">
        <v>83</v>
      </c>
      <c r="E71" s="57">
        <v>22981.59</v>
      </c>
      <c r="F71" s="57">
        <v>20000</v>
      </c>
      <c r="G71" s="57">
        <v>22000</v>
      </c>
      <c r="H71" s="57">
        <v>25000</v>
      </c>
      <c r="I71" s="57">
        <v>25000</v>
      </c>
    </row>
    <row r="72" spans="1:9" x14ac:dyDescent="0.25">
      <c r="A72" s="54">
        <v>4</v>
      </c>
      <c r="B72" s="50"/>
      <c r="C72" s="51"/>
      <c r="D72" s="55" t="s">
        <v>135</v>
      </c>
      <c r="E72" s="57">
        <f>E73</f>
        <v>287.39999999999998</v>
      </c>
      <c r="F72" s="57">
        <f>F73</f>
        <v>0</v>
      </c>
      <c r="G72" s="57">
        <f>G73</f>
        <v>0</v>
      </c>
      <c r="H72" s="57"/>
      <c r="I72" s="57"/>
    </row>
    <row r="73" spans="1:9" x14ac:dyDescent="0.25">
      <c r="A73" s="54"/>
      <c r="B73" s="18">
        <v>42</v>
      </c>
      <c r="C73" s="13"/>
      <c r="D73" s="56" t="s">
        <v>85</v>
      </c>
      <c r="E73" s="57">
        <v>287.39999999999998</v>
      </c>
      <c r="F73" s="57">
        <v>0</v>
      </c>
      <c r="G73" s="57">
        <v>0</v>
      </c>
      <c r="H73" s="57">
        <v>0</v>
      </c>
      <c r="I73" s="57">
        <v>0</v>
      </c>
    </row>
    <row r="74" spans="1:9" x14ac:dyDescent="0.25">
      <c r="A74" s="219" t="s">
        <v>148</v>
      </c>
      <c r="B74" s="220"/>
      <c r="C74" s="221"/>
      <c r="D74" s="39" t="s">
        <v>91</v>
      </c>
      <c r="E74" s="49">
        <f>E75+E78+E81</f>
        <v>7667.09</v>
      </c>
      <c r="F74" s="49">
        <f>F75+F80+F81</f>
        <v>22708</v>
      </c>
      <c r="G74" s="49">
        <f>G75+G78+G81</f>
        <v>84300</v>
      </c>
      <c r="H74" s="49">
        <f>H75+H78+H81</f>
        <v>57000</v>
      </c>
      <c r="I74" s="49">
        <f>I75+I78+I81</f>
        <v>57000</v>
      </c>
    </row>
    <row r="75" spans="1:9" x14ac:dyDescent="0.25">
      <c r="A75" s="222">
        <v>11</v>
      </c>
      <c r="B75" s="223"/>
      <c r="C75" s="224"/>
      <c r="D75" s="13" t="s">
        <v>76</v>
      </c>
      <c r="E75" s="53">
        <f>E77</f>
        <v>2985</v>
      </c>
      <c r="F75" s="53">
        <f>F77</f>
        <v>2600</v>
      </c>
      <c r="G75" s="53">
        <f t="shared" ref="G75:I76" si="13">G76</f>
        <v>52700</v>
      </c>
      <c r="H75" s="53">
        <f t="shared" si="13"/>
        <v>30000</v>
      </c>
      <c r="I75" s="53">
        <f t="shared" si="13"/>
        <v>30000</v>
      </c>
    </row>
    <row r="76" spans="1:9" x14ac:dyDescent="0.25">
      <c r="A76" s="54">
        <v>3</v>
      </c>
      <c r="B76" s="50"/>
      <c r="C76" s="51"/>
      <c r="D76" s="51" t="s">
        <v>134</v>
      </c>
      <c r="E76" s="53">
        <f>E77</f>
        <v>2985</v>
      </c>
      <c r="F76" s="53">
        <f>F77</f>
        <v>2600</v>
      </c>
      <c r="G76" s="53">
        <f t="shared" si="13"/>
        <v>52700</v>
      </c>
      <c r="H76" s="53">
        <f t="shared" si="13"/>
        <v>30000</v>
      </c>
      <c r="I76" s="53">
        <f t="shared" si="13"/>
        <v>30000</v>
      </c>
    </row>
    <row r="77" spans="1:9" x14ac:dyDescent="0.25">
      <c r="A77" s="54"/>
      <c r="B77" s="18">
        <v>32</v>
      </c>
      <c r="C77" s="13"/>
      <c r="D77" s="56" t="s">
        <v>83</v>
      </c>
      <c r="E77" s="57">
        <v>2985</v>
      </c>
      <c r="F77" s="57">
        <v>2600</v>
      </c>
      <c r="G77" s="57">
        <v>52700</v>
      </c>
      <c r="H77" s="57">
        <v>30000</v>
      </c>
      <c r="I77" s="57">
        <v>30000</v>
      </c>
    </row>
    <row r="78" spans="1:9" x14ac:dyDescent="0.25">
      <c r="A78" s="54">
        <v>31</v>
      </c>
      <c r="B78" s="18"/>
      <c r="C78" s="13"/>
      <c r="D78" s="56" t="s">
        <v>77</v>
      </c>
      <c r="E78" s="57">
        <f>E80</f>
        <v>682.09</v>
      </c>
      <c r="F78" s="57">
        <f>F80</f>
        <v>8108</v>
      </c>
      <c r="G78" s="57">
        <f t="shared" ref="G78:I79" si="14">G79</f>
        <v>1600</v>
      </c>
      <c r="H78" s="57">
        <f t="shared" si="14"/>
        <v>7000</v>
      </c>
      <c r="I78" s="57">
        <f t="shared" si="14"/>
        <v>7000</v>
      </c>
    </row>
    <row r="79" spans="1:9" x14ac:dyDescent="0.25">
      <c r="A79" s="54">
        <v>3</v>
      </c>
      <c r="B79" s="50"/>
      <c r="C79" s="51"/>
      <c r="D79" s="56" t="s">
        <v>134</v>
      </c>
      <c r="E79" s="57">
        <f>E80</f>
        <v>682.09</v>
      </c>
      <c r="F79" s="57">
        <f>F80</f>
        <v>8108</v>
      </c>
      <c r="G79" s="57">
        <f t="shared" si="14"/>
        <v>1600</v>
      </c>
      <c r="H79" s="57">
        <f t="shared" si="14"/>
        <v>7000</v>
      </c>
      <c r="I79" s="57">
        <f t="shared" si="14"/>
        <v>7000</v>
      </c>
    </row>
    <row r="80" spans="1:9" x14ac:dyDescent="0.25">
      <c r="A80" s="54"/>
      <c r="B80" s="18">
        <v>32</v>
      </c>
      <c r="C80" s="13"/>
      <c r="D80" s="56" t="s">
        <v>83</v>
      </c>
      <c r="E80" s="57">
        <v>682.09</v>
      </c>
      <c r="F80" s="57">
        <v>8108</v>
      </c>
      <c r="G80" s="57">
        <v>1600</v>
      </c>
      <c r="H80" s="57">
        <v>7000</v>
      </c>
      <c r="I80" s="57">
        <v>7000</v>
      </c>
    </row>
    <row r="81" spans="1:9" x14ac:dyDescent="0.25">
      <c r="A81" s="54">
        <v>50</v>
      </c>
      <c r="B81" s="18"/>
      <c r="C81" s="13"/>
      <c r="D81" s="56" t="s">
        <v>78</v>
      </c>
      <c r="E81" s="57">
        <f>E83</f>
        <v>4000</v>
      </c>
      <c r="F81" s="57">
        <f>F83</f>
        <v>12000</v>
      </c>
      <c r="G81" s="57">
        <f t="shared" ref="G81:I82" si="15">G82</f>
        <v>30000</v>
      </c>
      <c r="H81" s="57">
        <f t="shared" si="15"/>
        <v>20000</v>
      </c>
      <c r="I81" s="57">
        <f t="shared" si="15"/>
        <v>20000</v>
      </c>
    </row>
    <row r="82" spans="1:9" x14ac:dyDescent="0.25">
      <c r="A82" s="54">
        <v>3</v>
      </c>
      <c r="B82" s="50"/>
      <c r="C82" s="51"/>
      <c r="D82" s="56" t="s">
        <v>134</v>
      </c>
      <c r="E82" s="57">
        <f>E83</f>
        <v>4000</v>
      </c>
      <c r="F82" s="57">
        <f>F83</f>
        <v>12000</v>
      </c>
      <c r="G82" s="57">
        <f t="shared" si="15"/>
        <v>30000</v>
      </c>
      <c r="H82" s="57">
        <f t="shared" si="15"/>
        <v>20000</v>
      </c>
      <c r="I82" s="57">
        <f t="shared" si="15"/>
        <v>20000</v>
      </c>
    </row>
    <row r="83" spans="1:9" x14ac:dyDescent="0.25">
      <c r="A83" s="54"/>
      <c r="B83" s="18">
        <v>32</v>
      </c>
      <c r="C83" s="13"/>
      <c r="D83" s="56" t="s">
        <v>83</v>
      </c>
      <c r="E83" s="57">
        <v>4000</v>
      </c>
      <c r="F83" s="57">
        <v>12000</v>
      </c>
      <c r="G83" s="57">
        <v>30000</v>
      </c>
      <c r="H83" s="57">
        <v>20000</v>
      </c>
      <c r="I83" s="57">
        <v>20000</v>
      </c>
    </row>
    <row r="84" spans="1:9" x14ac:dyDescent="0.25">
      <c r="A84" s="219" t="s">
        <v>149</v>
      </c>
      <c r="B84" s="220"/>
      <c r="C84" s="221"/>
      <c r="D84" s="39" t="s">
        <v>92</v>
      </c>
      <c r="E84" s="49">
        <f>E85</f>
        <v>394</v>
      </c>
      <c r="F84" s="49">
        <f>F85</f>
        <v>0</v>
      </c>
      <c r="G84" s="49">
        <f>G85</f>
        <v>0</v>
      </c>
      <c r="H84" s="49"/>
      <c r="I84" s="49"/>
    </row>
    <row r="85" spans="1:9" x14ac:dyDescent="0.25">
      <c r="A85" s="222">
        <v>51</v>
      </c>
      <c r="B85" s="223"/>
      <c r="C85" s="224"/>
      <c r="D85" s="13" t="s">
        <v>191</v>
      </c>
      <c r="E85" s="53">
        <f>E87</f>
        <v>394</v>
      </c>
      <c r="F85" s="53">
        <f>F87</f>
        <v>0</v>
      </c>
      <c r="G85" s="53">
        <f>G86</f>
        <v>0</v>
      </c>
      <c r="H85" s="53"/>
      <c r="I85" s="53"/>
    </row>
    <row r="86" spans="1:9" x14ac:dyDescent="0.25">
      <c r="A86" s="54">
        <v>3</v>
      </c>
      <c r="B86" s="50"/>
      <c r="C86" s="51"/>
      <c r="D86" s="51" t="s">
        <v>134</v>
      </c>
      <c r="E86" s="53">
        <f>E87</f>
        <v>394</v>
      </c>
      <c r="F86" s="53">
        <f>F87</f>
        <v>0</v>
      </c>
      <c r="G86" s="53">
        <f>G87</f>
        <v>0</v>
      </c>
      <c r="H86" s="53"/>
      <c r="I86" s="53"/>
    </row>
    <row r="87" spans="1:9" x14ac:dyDescent="0.25">
      <c r="A87" s="54"/>
      <c r="B87" s="18">
        <v>32</v>
      </c>
      <c r="C87" s="13"/>
      <c r="D87" s="13" t="s">
        <v>83</v>
      </c>
      <c r="E87" s="53">
        <v>394</v>
      </c>
      <c r="F87" s="53">
        <v>0</v>
      </c>
      <c r="G87" s="53">
        <v>0</v>
      </c>
      <c r="H87" s="53"/>
      <c r="I87" s="53"/>
    </row>
    <row r="88" spans="1:9" x14ac:dyDescent="0.25">
      <c r="A88" s="219" t="s">
        <v>150</v>
      </c>
      <c r="B88" s="220"/>
      <c r="C88" s="221"/>
      <c r="D88" s="39" t="s">
        <v>93</v>
      </c>
      <c r="E88" s="49">
        <f>E89+E92</f>
        <v>32625</v>
      </c>
      <c r="F88" s="49">
        <f>F90+F92</f>
        <v>1044730</v>
      </c>
      <c r="G88" s="49">
        <f>G89+G92</f>
        <v>670000</v>
      </c>
      <c r="H88" s="49"/>
      <c r="I88" s="49"/>
    </row>
    <row r="89" spans="1:9" x14ac:dyDescent="0.25">
      <c r="A89" s="54">
        <v>11</v>
      </c>
      <c r="B89" s="18"/>
      <c r="C89" s="13"/>
      <c r="D89" s="13" t="s">
        <v>76</v>
      </c>
      <c r="E89" s="53">
        <f>E94+E95+E98</f>
        <v>0</v>
      </c>
      <c r="F89" s="53">
        <f>F94+F95+F98</f>
        <v>1002293</v>
      </c>
      <c r="G89" s="53">
        <f>G90</f>
        <v>42000</v>
      </c>
      <c r="H89" s="53"/>
      <c r="I89" s="53"/>
    </row>
    <row r="90" spans="1:9" x14ac:dyDescent="0.25">
      <c r="A90" s="137">
        <v>4</v>
      </c>
      <c r="B90" s="138"/>
      <c r="C90" s="139"/>
      <c r="D90" s="55" t="s">
        <v>135</v>
      </c>
      <c r="E90" s="53"/>
      <c r="F90" s="53">
        <f>F91</f>
        <v>42437</v>
      </c>
      <c r="G90" s="53">
        <f>G91</f>
        <v>42000</v>
      </c>
      <c r="H90" s="53"/>
      <c r="I90" s="53"/>
    </row>
    <row r="91" spans="1:9" ht="25.5" x14ac:dyDescent="0.25">
      <c r="A91" s="137"/>
      <c r="B91" s="138">
        <v>45</v>
      </c>
      <c r="C91" s="139"/>
      <c r="D91" s="139" t="s">
        <v>87</v>
      </c>
      <c r="E91" s="53">
        <v>0</v>
      </c>
      <c r="F91" s="53">
        <v>42437</v>
      </c>
      <c r="G91" s="53">
        <v>42000</v>
      </c>
      <c r="H91" s="53"/>
      <c r="I91" s="53"/>
    </row>
    <row r="92" spans="1:9" x14ac:dyDescent="0.25">
      <c r="A92" s="137">
        <v>58</v>
      </c>
      <c r="B92" s="138"/>
      <c r="C92" s="139"/>
      <c r="D92" s="139" t="s">
        <v>192</v>
      </c>
      <c r="E92" s="53">
        <f>E93+E97</f>
        <v>32625</v>
      </c>
      <c r="F92" s="53">
        <f>F93+F97</f>
        <v>1002293</v>
      </c>
      <c r="G92" s="53">
        <f>G93+G97</f>
        <v>628000</v>
      </c>
      <c r="H92" s="53"/>
      <c r="I92" s="53"/>
    </row>
    <row r="93" spans="1:9" x14ac:dyDescent="0.25">
      <c r="A93" s="54">
        <v>3</v>
      </c>
      <c r="B93" s="50"/>
      <c r="C93" s="51"/>
      <c r="D93" s="51" t="s">
        <v>134</v>
      </c>
      <c r="E93" s="53">
        <f>E94+E95+E96</f>
        <v>32625</v>
      </c>
      <c r="F93" s="53">
        <f>F94+F95</f>
        <v>12000</v>
      </c>
      <c r="G93" s="53">
        <f>G94+G95+G96</f>
        <v>8000</v>
      </c>
      <c r="H93" s="53"/>
      <c r="I93" s="53"/>
    </row>
    <row r="94" spans="1:9" x14ac:dyDescent="0.25">
      <c r="A94" s="54"/>
      <c r="B94" s="18">
        <v>31</v>
      </c>
      <c r="C94" s="13"/>
      <c r="D94" s="13" t="s">
        <v>82</v>
      </c>
      <c r="E94" s="53">
        <v>0</v>
      </c>
      <c r="F94" s="53">
        <v>7000</v>
      </c>
      <c r="G94" s="53">
        <v>3000</v>
      </c>
      <c r="H94" s="53"/>
      <c r="I94" s="53"/>
    </row>
    <row r="95" spans="1:9" x14ac:dyDescent="0.25">
      <c r="A95" s="54"/>
      <c r="B95" s="18">
        <v>32</v>
      </c>
      <c r="C95" s="13"/>
      <c r="D95" s="13" t="s">
        <v>83</v>
      </c>
      <c r="E95" s="53">
        <v>0</v>
      </c>
      <c r="F95" s="53">
        <v>5000</v>
      </c>
      <c r="G95" s="53">
        <v>5000</v>
      </c>
      <c r="H95" s="53"/>
      <c r="I95" s="53"/>
    </row>
    <row r="96" spans="1:9" x14ac:dyDescent="0.25">
      <c r="A96" s="149"/>
      <c r="B96" s="150">
        <v>36</v>
      </c>
      <c r="C96" s="151"/>
      <c r="D96" s="151" t="s">
        <v>175</v>
      </c>
      <c r="E96" s="53">
        <v>32625</v>
      </c>
      <c r="F96" s="53">
        <v>0</v>
      </c>
      <c r="G96" s="53">
        <v>0</v>
      </c>
      <c r="H96" s="53"/>
      <c r="I96" s="53"/>
    </row>
    <row r="97" spans="1:9" x14ac:dyDescent="0.25">
      <c r="A97" s="54">
        <v>4</v>
      </c>
      <c r="B97" s="50"/>
      <c r="C97" s="51"/>
      <c r="D97" s="55" t="s">
        <v>135</v>
      </c>
      <c r="E97" s="53">
        <f>E98</f>
        <v>0</v>
      </c>
      <c r="F97" s="53">
        <f>F98</f>
        <v>990293</v>
      </c>
      <c r="G97" s="53">
        <f>G98</f>
        <v>620000</v>
      </c>
      <c r="H97" s="53"/>
      <c r="I97" s="53"/>
    </row>
    <row r="98" spans="1:9" ht="25.5" x14ac:dyDescent="0.25">
      <c r="A98" s="54"/>
      <c r="B98" s="18">
        <v>45</v>
      </c>
      <c r="C98" s="13"/>
      <c r="D98" s="13" t="s">
        <v>87</v>
      </c>
      <c r="E98" s="53">
        <v>0</v>
      </c>
      <c r="F98" s="53">
        <v>990293</v>
      </c>
      <c r="G98" s="53">
        <v>620000</v>
      </c>
      <c r="H98" s="53"/>
      <c r="I98" s="53"/>
    </row>
    <row r="99" spans="1:9" x14ac:dyDescent="0.25">
      <c r="A99" s="219" t="s">
        <v>151</v>
      </c>
      <c r="B99" s="220"/>
      <c r="C99" s="221"/>
      <c r="D99" s="40" t="s">
        <v>133</v>
      </c>
      <c r="E99" s="49">
        <f>E100+E103+E106</f>
        <v>0</v>
      </c>
      <c r="F99" s="49">
        <f>F100+F103+F106+F109</f>
        <v>110045</v>
      </c>
      <c r="G99" s="49">
        <f>G100+G103+G106+G110</f>
        <v>60500</v>
      </c>
      <c r="H99" s="49"/>
      <c r="I99" s="49"/>
    </row>
    <row r="100" spans="1:9" x14ac:dyDescent="0.25">
      <c r="A100" s="222">
        <v>11</v>
      </c>
      <c r="B100" s="223"/>
      <c r="C100" s="224"/>
      <c r="D100" s="51" t="s">
        <v>76</v>
      </c>
      <c r="E100" s="53">
        <f>E102</f>
        <v>0</v>
      </c>
      <c r="F100" s="53">
        <f>F102</f>
        <v>76195</v>
      </c>
      <c r="G100" s="53">
        <f>G101</f>
        <v>53000</v>
      </c>
      <c r="H100" s="53"/>
      <c r="I100" s="53"/>
    </row>
    <row r="101" spans="1:9" x14ac:dyDescent="0.25">
      <c r="A101" s="54">
        <v>3</v>
      </c>
      <c r="B101" s="50"/>
      <c r="C101" s="51"/>
      <c r="D101" s="51" t="s">
        <v>134</v>
      </c>
      <c r="E101" s="53">
        <f>E102</f>
        <v>0</v>
      </c>
      <c r="F101" s="53">
        <f>F102</f>
        <v>76195</v>
      </c>
      <c r="G101" s="53">
        <f>G102</f>
        <v>53000</v>
      </c>
      <c r="H101" s="53"/>
      <c r="I101" s="53"/>
    </row>
    <row r="102" spans="1:9" x14ac:dyDescent="0.25">
      <c r="A102" s="54"/>
      <c r="B102" s="50">
        <v>32</v>
      </c>
      <c r="C102" s="51"/>
      <c r="D102" s="56" t="s">
        <v>83</v>
      </c>
      <c r="E102" s="57">
        <v>0</v>
      </c>
      <c r="F102" s="57">
        <v>76195</v>
      </c>
      <c r="G102" s="57">
        <v>53000</v>
      </c>
      <c r="H102" s="57"/>
      <c r="I102" s="57"/>
    </row>
    <row r="103" spans="1:9" x14ac:dyDescent="0.25">
      <c r="A103" s="54">
        <v>31</v>
      </c>
      <c r="B103" s="50"/>
      <c r="C103" s="51"/>
      <c r="D103" s="56" t="s">
        <v>77</v>
      </c>
      <c r="E103" s="57">
        <f>E105</f>
        <v>0</v>
      </c>
      <c r="F103" s="57">
        <f>F105</f>
        <v>12850</v>
      </c>
      <c r="G103" s="57">
        <f>G104</f>
        <v>7500</v>
      </c>
      <c r="H103" s="57"/>
      <c r="I103" s="57"/>
    </row>
    <row r="104" spans="1:9" x14ac:dyDescent="0.25">
      <c r="A104" s="54">
        <v>3</v>
      </c>
      <c r="B104" s="50"/>
      <c r="C104" s="51"/>
      <c r="D104" s="56" t="s">
        <v>134</v>
      </c>
      <c r="E104" s="57">
        <f>E105</f>
        <v>0</v>
      </c>
      <c r="F104" s="57">
        <f>F105</f>
        <v>12850</v>
      </c>
      <c r="G104" s="57">
        <f>G105</f>
        <v>7500</v>
      </c>
      <c r="H104" s="57"/>
      <c r="I104" s="57"/>
    </row>
    <row r="105" spans="1:9" x14ac:dyDescent="0.25">
      <c r="A105" s="54"/>
      <c r="B105" s="50">
        <v>32</v>
      </c>
      <c r="C105" s="51"/>
      <c r="D105" s="56" t="s">
        <v>83</v>
      </c>
      <c r="E105" s="57">
        <v>0</v>
      </c>
      <c r="F105" s="57">
        <v>12850</v>
      </c>
      <c r="G105" s="57">
        <v>7500</v>
      </c>
      <c r="H105" s="57"/>
      <c r="I105" s="57"/>
    </row>
    <row r="106" spans="1:9" x14ac:dyDescent="0.25">
      <c r="A106" s="54">
        <v>50</v>
      </c>
      <c r="B106" s="50"/>
      <c r="C106" s="51"/>
      <c r="D106" s="56" t="s">
        <v>78</v>
      </c>
      <c r="E106" s="57">
        <f>E108</f>
        <v>0</v>
      </c>
      <c r="F106" s="57">
        <f>F108</f>
        <v>20000</v>
      </c>
      <c r="G106" s="57">
        <f>G107</f>
        <v>0</v>
      </c>
      <c r="H106" s="57"/>
      <c r="I106" s="57"/>
    </row>
    <row r="107" spans="1:9" x14ac:dyDescent="0.25">
      <c r="A107" s="54">
        <v>3</v>
      </c>
      <c r="B107" s="50"/>
      <c r="C107" s="51"/>
      <c r="D107" s="56" t="s">
        <v>134</v>
      </c>
      <c r="E107" s="57">
        <f>E108</f>
        <v>0</v>
      </c>
      <c r="F107" s="57">
        <f>F108</f>
        <v>20000</v>
      </c>
      <c r="G107" s="57">
        <f>G108</f>
        <v>0</v>
      </c>
      <c r="H107" s="57"/>
      <c r="I107" s="57"/>
    </row>
    <row r="108" spans="1:9" x14ac:dyDescent="0.25">
      <c r="A108" s="54"/>
      <c r="B108" s="50">
        <v>32</v>
      </c>
      <c r="C108" s="51"/>
      <c r="D108" s="56" t="s">
        <v>83</v>
      </c>
      <c r="E108" s="57">
        <v>0</v>
      </c>
      <c r="F108" s="57">
        <v>20000</v>
      </c>
      <c r="G108" s="57">
        <v>0</v>
      </c>
      <c r="H108" s="57"/>
      <c r="I108" s="57"/>
    </row>
    <row r="109" spans="1:9" x14ac:dyDescent="0.25">
      <c r="A109" s="149">
        <v>61</v>
      </c>
      <c r="B109" s="150"/>
      <c r="C109" s="151"/>
      <c r="D109" s="56" t="s">
        <v>80</v>
      </c>
      <c r="E109" s="57">
        <f t="shared" ref="E109:G110" si="16">E110</f>
        <v>0</v>
      </c>
      <c r="F109" s="57">
        <f t="shared" si="16"/>
        <v>1000</v>
      </c>
      <c r="G109" s="57">
        <f t="shared" si="16"/>
        <v>0</v>
      </c>
      <c r="H109" s="57"/>
      <c r="I109" s="57"/>
    </row>
    <row r="110" spans="1:9" x14ac:dyDescent="0.25">
      <c r="A110" s="149">
        <v>3</v>
      </c>
      <c r="B110" s="150"/>
      <c r="C110" s="151"/>
      <c r="D110" s="56" t="s">
        <v>134</v>
      </c>
      <c r="E110" s="57">
        <f t="shared" si="16"/>
        <v>0</v>
      </c>
      <c r="F110" s="57">
        <f t="shared" si="16"/>
        <v>1000</v>
      </c>
      <c r="G110" s="57">
        <f t="shared" si="16"/>
        <v>0</v>
      </c>
      <c r="H110" s="57"/>
      <c r="I110" s="57"/>
    </row>
    <row r="111" spans="1:9" x14ac:dyDescent="0.25">
      <c r="A111" s="149"/>
      <c r="B111" s="150">
        <v>32</v>
      </c>
      <c r="C111" s="151"/>
      <c r="D111" s="56" t="s">
        <v>83</v>
      </c>
      <c r="E111" s="57">
        <v>0</v>
      </c>
      <c r="F111" s="57">
        <v>1000</v>
      </c>
      <c r="G111" s="57">
        <v>0</v>
      </c>
      <c r="H111" s="57"/>
      <c r="I111" s="57"/>
    </row>
    <row r="112" spans="1:9" ht="15" customHeight="1" x14ac:dyDescent="0.25">
      <c r="A112" s="219" t="s">
        <v>179</v>
      </c>
      <c r="B112" s="220"/>
      <c r="C112" s="221"/>
      <c r="D112" s="148" t="s">
        <v>180</v>
      </c>
      <c r="E112" s="49">
        <f>E113</f>
        <v>0</v>
      </c>
      <c r="F112" s="49">
        <f>F113</f>
        <v>438</v>
      </c>
      <c r="G112" s="49">
        <f>G113</f>
        <v>0</v>
      </c>
      <c r="H112" s="49"/>
      <c r="I112" s="49"/>
    </row>
    <row r="113" spans="1:9" x14ac:dyDescent="0.25">
      <c r="A113" s="222">
        <v>51</v>
      </c>
      <c r="B113" s="223"/>
      <c r="C113" s="224"/>
      <c r="D113" s="151" t="s">
        <v>191</v>
      </c>
      <c r="E113" s="53">
        <f>E115</f>
        <v>0</v>
      </c>
      <c r="F113" s="53">
        <f>F115</f>
        <v>438</v>
      </c>
      <c r="G113" s="53">
        <f>G114</f>
        <v>0</v>
      </c>
      <c r="H113" s="53"/>
      <c r="I113" s="53"/>
    </row>
    <row r="114" spans="1:9" x14ac:dyDescent="0.25">
      <c r="A114" s="149">
        <v>3</v>
      </c>
      <c r="B114" s="150"/>
      <c r="C114" s="151"/>
      <c r="D114" s="151" t="s">
        <v>134</v>
      </c>
      <c r="E114" s="53">
        <f>E115</f>
        <v>0</v>
      </c>
      <c r="F114" s="53">
        <f>F115</f>
        <v>438</v>
      </c>
      <c r="G114" s="53">
        <f>G115</f>
        <v>0</v>
      </c>
      <c r="H114" s="53"/>
      <c r="I114" s="53"/>
    </row>
    <row r="115" spans="1:9" x14ac:dyDescent="0.25">
      <c r="A115" s="149"/>
      <c r="B115" s="150">
        <v>32</v>
      </c>
      <c r="C115" s="151"/>
      <c r="D115" s="151" t="s">
        <v>83</v>
      </c>
      <c r="E115" s="53">
        <v>0</v>
      </c>
      <c r="F115" s="53">
        <v>438</v>
      </c>
      <c r="G115" s="53">
        <v>0</v>
      </c>
      <c r="H115" s="53"/>
      <c r="I115" s="53"/>
    </row>
  </sheetData>
  <mergeCells count="30">
    <mergeCell ref="A43:C43"/>
    <mergeCell ref="A44:C44"/>
    <mergeCell ref="A85:C85"/>
    <mergeCell ref="A88:C88"/>
    <mergeCell ref="A56:C56"/>
    <mergeCell ref="A57:C57"/>
    <mergeCell ref="A74:C74"/>
    <mergeCell ref="A75:C75"/>
    <mergeCell ref="A84:C84"/>
    <mergeCell ref="A19:C19"/>
    <mergeCell ref="A20:C20"/>
    <mergeCell ref="A36:C36"/>
    <mergeCell ref="A37:C37"/>
    <mergeCell ref="A40:C40"/>
    <mergeCell ref="A112:C112"/>
    <mergeCell ref="A113:C113"/>
    <mergeCell ref="A18:C18"/>
    <mergeCell ref="D1:I1"/>
    <mergeCell ref="A9:C9"/>
    <mergeCell ref="A10:C10"/>
    <mergeCell ref="A99:C99"/>
    <mergeCell ref="A100:C100"/>
    <mergeCell ref="A4:I4"/>
    <mergeCell ref="A6:D6"/>
    <mergeCell ref="A7:D7"/>
    <mergeCell ref="A8:C8"/>
    <mergeCell ref="A28:C28"/>
    <mergeCell ref="A29:C29"/>
    <mergeCell ref="A30:C30"/>
    <mergeCell ref="A17:C17"/>
  </mergeCells>
  <pageMargins left="0.7" right="0.7" top="0.75" bottom="0.75" header="0.3" footer="0.3"/>
  <pageSetup paperSize="9"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23BD5-F3FE-4D32-BF41-8805B37B9819}">
  <sheetPr>
    <pageSetUpPr fitToPage="1"/>
  </sheetPr>
  <dimension ref="A1:U260"/>
  <sheetViews>
    <sheetView topLeftCell="A172" workbookViewId="0">
      <selection activeCell="G175" sqref="G175"/>
    </sheetView>
  </sheetViews>
  <sheetFormatPr defaultRowHeight="15" x14ac:dyDescent="0.25"/>
  <cols>
    <col min="2" max="2" width="9.42578125" customWidth="1"/>
    <col min="3" max="3" width="5" bestFit="1" customWidth="1"/>
    <col min="4" max="4" width="57" bestFit="1" customWidth="1"/>
    <col min="5" max="5" width="16.85546875" bestFit="1" customWidth="1"/>
    <col min="6" max="6" width="13.28515625" customWidth="1"/>
    <col min="7" max="7" width="18.42578125" customWidth="1"/>
    <col min="8" max="8" width="17.7109375" customWidth="1"/>
    <col min="9" max="9" width="15.7109375" customWidth="1"/>
  </cols>
  <sheetData>
    <row r="1" spans="1:9" ht="43.5" customHeight="1" x14ac:dyDescent="0.25">
      <c r="A1" s="1"/>
      <c r="B1" s="1"/>
      <c r="C1" s="1"/>
      <c r="D1" s="195" t="s">
        <v>156</v>
      </c>
      <c r="E1" s="195"/>
      <c r="F1" s="195"/>
      <c r="G1" s="195"/>
      <c r="H1" s="195"/>
      <c r="I1" s="195"/>
    </row>
    <row r="2" spans="1:9" ht="26.25" customHeight="1" x14ac:dyDescent="0.25">
      <c r="A2" s="195" t="s">
        <v>143</v>
      </c>
      <c r="B2" s="214"/>
      <c r="C2" s="214"/>
      <c r="D2" s="214"/>
      <c r="E2" s="214"/>
      <c r="F2" s="214"/>
      <c r="G2" s="214"/>
      <c r="H2" s="214"/>
      <c r="I2" s="214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8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25.5" x14ac:dyDescent="0.25">
      <c r="A5" s="227" t="s">
        <v>12</v>
      </c>
      <c r="B5" s="228"/>
      <c r="C5" s="228"/>
      <c r="D5" s="229"/>
      <c r="E5" s="47" t="s">
        <v>157</v>
      </c>
      <c r="F5" s="47" t="s">
        <v>158</v>
      </c>
      <c r="G5" s="47" t="s">
        <v>159</v>
      </c>
      <c r="H5" s="47" t="s">
        <v>160</v>
      </c>
      <c r="I5" s="47" t="s">
        <v>161</v>
      </c>
    </row>
    <row r="6" spans="1:9" ht="15" customHeight="1" x14ac:dyDescent="0.25">
      <c r="A6" s="230">
        <v>1</v>
      </c>
      <c r="B6" s="231"/>
      <c r="C6" s="231"/>
      <c r="D6" s="232"/>
      <c r="E6" s="48">
        <v>2</v>
      </c>
      <c r="F6" s="48">
        <v>3</v>
      </c>
      <c r="G6" s="48">
        <v>4</v>
      </c>
      <c r="H6" s="48">
        <v>5</v>
      </c>
      <c r="I6" s="48">
        <v>6</v>
      </c>
    </row>
    <row r="7" spans="1:9" x14ac:dyDescent="0.25">
      <c r="A7" s="219">
        <v>33771</v>
      </c>
      <c r="B7" s="220"/>
      <c r="C7" s="221"/>
      <c r="D7" s="39" t="s">
        <v>25</v>
      </c>
      <c r="E7" s="49">
        <f>E8</f>
        <v>969469.63</v>
      </c>
      <c r="F7" s="49">
        <f>F8</f>
        <v>2487055</v>
      </c>
      <c r="G7" s="49">
        <f>G8</f>
        <v>1878482</v>
      </c>
      <c r="H7" s="49">
        <f>H8</f>
        <v>1593651</v>
      </c>
      <c r="I7" s="49">
        <f>I8</f>
        <v>1618651</v>
      </c>
    </row>
    <row r="8" spans="1:9" x14ac:dyDescent="0.25">
      <c r="A8" s="219">
        <v>4</v>
      </c>
      <c r="B8" s="220"/>
      <c r="C8" s="221"/>
      <c r="D8" s="39" t="s">
        <v>25</v>
      </c>
      <c r="E8" s="49">
        <f>E9+E10+E11+E12+E14+E15+E16+E17+E18+E13</f>
        <v>969469.63</v>
      </c>
      <c r="F8" s="49">
        <f>F9+F10+F11+F12+F14+F15+F16+F13</f>
        <v>2487055</v>
      </c>
      <c r="G8" s="49">
        <f>G9+G10+G11+G12+G13+G14+G15+G16+G17+G18</f>
        <v>1878482</v>
      </c>
      <c r="H8" s="49">
        <f>H9+H10+H11+H12+H13+H14+H15+H16+H17+H18</f>
        <v>1593651</v>
      </c>
      <c r="I8" s="49">
        <f>I9+I10+I11+I12+I13+I14+I15+I16+I17+I18</f>
        <v>1618651</v>
      </c>
    </row>
    <row r="9" spans="1:9" x14ac:dyDescent="0.25">
      <c r="A9" s="222">
        <v>11</v>
      </c>
      <c r="B9" s="223"/>
      <c r="C9" s="224"/>
      <c r="D9" s="52" t="s">
        <v>76</v>
      </c>
      <c r="E9" s="53">
        <v>723971.75</v>
      </c>
      <c r="F9" s="53">
        <v>1105771</v>
      </c>
      <c r="G9" s="53">
        <f>G22+G56+G78+G88+G127+G184+G210+L85+G228</f>
        <v>1096482</v>
      </c>
      <c r="H9" s="53">
        <f>H22+H56+H78+H88+H127+H184+H210+H228</f>
        <v>1236651</v>
      </c>
      <c r="I9" s="53">
        <f>I22+I56+I78+I88+I127+I184+I210+I228</f>
        <v>1261651</v>
      </c>
    </row>
    <row r="10" spans="1:9" ht="15" customHeight="1" x14ac:dyDescent="0.25">
      <c r="A10" s="54">
        <v>31</v>
      </c>
      <c r="B10" s="18"/>
      <c r="C10" s="13"/>
      <c r="D10" s="55" t="s">
        <v>77</v>
      </c>
      <c r="E10" s="53">
        <v>16499.599999999999</v>
      </c>
      <c r="F10" s="53">
        <v>35108</v>
      </c>
      <c r="G10" s="53">
        <f>G97+G136+G190+G238</f>
        <v>20000</v>
      </c>
      <c r="H10" s="53">
        <f>H97+H136+H190</f>
        <v>24000</v>
      </c>
      <c r="I10" s="53">
        <f>I97+I136+I190</f>
        <v>24000</v>
      </c>
    </row>
    <row r="11" spans="1:9" ht="15" customHeight="1" x14ac:dyDescent="0.25">
      <c r="A11" s="54">
        <v>43</v>
      </c>
      <c r="B11" s="18"/>
      <c r="C11" s="13"/>
      <c r="D11" s="55" t="s">
        <v>188</v>
      </c>
      <c r="E11" s="53">
        <v>10348.290000000001</v>
      </c>
      <c r="F11" s="53">
        <v>10445</v>
      </c>
      <c r="G11" s="53">
        <v>10000</v>
      </c>
      <c r="H11" s="53">
        <f>H107</f>
        <v>15000</v>
      </c>
      <c r="I11" s="53">
        <f>I107</f>
        <v>15000</v>
      </c>
    </row>
    <row r="12" spans="1:9" ht="15" customHeight="1" x14ac:dyDescent="0.25">
      <c r="A12" s="54">
        <v>50</v>
      </c>
      <c r="B12" s="18"/>
      <c r="C12" s="13"/>
      <c r="D12" s="55" t="s">
        <v>78</v>
      </c>
      <c r="E12" s="53">
        <v>158562</v>
      </c>
      <c r="F12" s="53">
        <v>309000</v>
      </c>
      <c r="G12" s="53">
        <f>G83+G112+G144+G195</f>
        <v>92000</v>
      </c>
      <c r="H12" s="53">
        <f>H83+H112+H144+H195</f>
        <v>290000</v>
      </c>
      <c r="I12" s="53">
        <f>I83+I112+I144+I195</f>
        <v>290000</v>
      </c>
    </row>
    <row r="13" spans="1:9" ht="15" customHeight="1" x14ac:dyDescent="0.25">
      <c r="A13" s="153">
        <v>51</v>
      </c>
      <c r="B13" s="154"/>
      <c r="C13" s="155"/>
      <c r="D13" s="55" t="s">
        <v>191</v>
      </c>
      <c r="E13" s="53">
        <v>394</v>
      </c>
      <c r="F13" s="53">
        <v>438</v>
      </c>
      <c r="G13" s="53">
        <v>0</v>
      </c>
      <c r="H13" s="53">
        <v>0</v>
      </c>
      <c r="I13" s="53">
        <v>0</v>
      </c>
    </row>
    <row r="14" spans="1:9" x14ac:dyDescent="0.25">
      <c r="A14" s="54">
        <v>52</v>
      </c>
      <c r="B14" s="18"/>
      <c r="C14" s="13"/>
      <c r="D14" s="55" t="s">
        <v>79</v>
      </c>
      <c r="E14" s="53">
        <v>27068.99</v>
      </c>
      <c r="F14" s="53">
        <v>23000</v>
      </c>
      <c r="G14" s="53">
        <v>25000</v>
      </c>
      <c r="H14" s="53">
        <v>28000</v>
      </c>
      <c r="I14" s="53">
        <v>28000</v>
      </c>
    </row>
    <row r="15" spans="1:9" x14ac:dyDescent="0.25">
      <c r="A15" s="54">
        <v>58</v>
      </c>
      <c r="B15" s="18"/>
      <c r="C15" s="13"/>
      <c r="D15" s="55" t="s">
        <v>192</v>
      </c>
      <c r="E15" s="53">
        <v>32625</v>
      </c>
      <c r="F15" s="53">
        <v>1002293</v>
      </c>
      <c r="G15" s="53">
        <f>G214</f>
        <v>628000</v>
      </c>
      <c r="H15" s="53">
        <f>H205+H214</f>
        <v>0</v>
      </c>
      <c r="I15" s="53">
        <v>0</v>
      </c>
    </row>
    <row r="16" spans="1:9" x14ac:dyDescent="0.25">
      <c r="A16" s="234">
        <v>61</v>
      </c>
      <c r="B16" s="234"/>
      <c r="C16" s="234"/>
      <c r="D16" s="52" t="s">
        <v>80</v>
      </c>
      <c r="E16" s="53">
        <v>0</v>
      </c>
      <c r="F16" s="53">
        <v>1000</v>
      </c>
      <c r="G16" s="53">
        <v>0</v>
      </c>
      <c r="H16" s="53">
        <v>0</v>
      </c>
      <c r="I16" s="53">
        <v>0</v>
      </c>
    </row>
    <row r="17" spans="1:9" x14ac:dyDescent="0.25">
      <c r="A17" s="141">
        <v>93</v>
      </c>
      <c r="B17" s="142"/>
      <c r="C17" s="143"/>
      <c r="D17" s="55" t="s">
        <v>186</v>
      </c>
      <c r="E17" s="53">
        <v>0</v>
      </c>
      <c r="F17" s="53">
        <v>0</v>
      </c>
      <c r="G17" s="53">
        <f>G179+G200</f>
        <v>5000</v>
      </c>
      <c r="H17" s="53">
        <v>0</v>
      </c>
      <c r="I17" s="53">
        <v>0</v>
      </c>
    </row>
    <row r="18" spans="1:9" x14ac:dyDescent="0.25">
      <c r="A18" s="141">
        <v>94</v>
      </c>
      <c r="B18" s="142"/>
      <c r="C18" s="143"/>
      <c r="D18" s="55" t="s">
        <v>187</v>
      </c>
      <c r="E18" s="53">
        <v>0</v>
      </c>
      <c r="F18" s="53">
        <v>0</v>
      </c>
      <c r="G18" s="53">
        <f>G122</f>
        <v>2000</v>
      </c>
      <c r="H18" s="53">
        <v>0</v>
      </c>
      <c r="I18" s="53">
        <v>0</v>
      </c>
    </row>
    <row r="19" spans="1:9" x14ac:dyDescent="0.25">
      <c r="A19" s="219" t="s">
        <v>176</v>
      </c>
      <c r="B19" s="220"/>
      <c r="C19" s="221"/>
      <c r="D19" s="152" t="s">
        <v>25</v>
      </c>
      <c r="E19" s="49">
        <f>E20+E54</f>
        <v>969469.63000000012</v>
      </c>
      <c r="F19" s="49">
        <f>F20+F54</f>
        <v>2487055</v>
      </c>
      <c r="G19" s="53"/>
      <c r="H19" s="53"/>
      <c r="I19" s="53"/>
    </row>
    <row r="20" spans="1:9" x14ac:dyDescent="0.25">
      <c r="A20" s="219" t="s">
        <v>177</v>
      </c>
      <c r="B20" s="220"/>
      <c r="C20" s="221"/>
      <c r="D20" s="39" t="s">
        <v>26</v>
      </c>
      <c r="E20" s="49">
        <f t="shared" ref="E20:G21" si="0">E21</f>
        <v>667551.41</v>
      </c>
      <c r="F20" s="49">
        <f t="shared" si="0"/>
        <v>779894</v>
      </c>
      <c r="G20" s="166">
        <f t="shared" si="0"/>
        <v>820582</v>
      </c>
      <c r="H20" s="49">
        <f>H21</f>
        <v>1016651</v>
      </c>
      <c r="I20" s="49">
        <f>I21</f>
        <v>1041651</v>
      </c>
    </row>
    <row r="21" spans="1:9" x14ac:dyDescent="0.25">
      <c r="A21" s="219" t="s">
        <v>142</v>
      </c>
      <c r="B21" s="220"/>
      <c r="C21" s="221"/>
      <c r="D21" s="39" t="s">
        <v>81</v>
      </c>
      <c r="E21" s="49">
        <f t="shared" si="0"/>
        <v>667551.41</v>
      </c>
      <c r="F21" s="49">
        <f t="shared" si="0"/>
        <v>779894</v>
      </c>
      <c r="G21" s="166">
        <f t="shared" si="0"/>
        <v>820582</v>
      </c>
      <c r="H21" s="49">
        <f>H22</f>
        <v>1016651</v>
      </c>
      <c r="I21" s="49">
        <f>I22</f>
        <v>1041651</v>
      </c>
    </row>
    <row r="22" spans="1:9" ht="15.75" customHeight="1" x14ac:dyDescent="0.25">
      <c r="A22" s="54">
        <v>11</v>
      </c>
      <c r="B22" s="18"/>
      <c r="C22" s="13"/>
      <c r="D22" s="55" t="s">
        <v>76</v>
      </c>
      <c r="E22" s="53">
        <f>E24+E29+E49+E52</f>
        <v>667551.41</v>
      </c>
      <c r="F22" s="53">
        <f>F24+F29+F49+F52</f>
        <v>779894</v>
      </c>
      <c r="G22" s="160">
        <f>G24+G29+G49+G52</f>
        <v>820582</v>
      </c>
      <c r="H22" s="53">
        <f>H24+H29+H49+H52</f>
        <v>1016651</v>
      </c>
      <c r="I22" s="53">
        <f>I24+I29+I49+I52</f>
        <v>1041651</v>
      </c>
    </row>
    <row r="23" spans="1:9" ht="22.5" customHeight="1" x14ac:dyDescent="0.25">
      <c r="A23" s="96">
        <v>3</v>
      </c>
      <c r="B23" s="97"/>
      <c r="C23" s="94"/>
      <c r="D23" s="55" t="s">
        <v>134</v>
      </c>
      <c r="E23" s="53">
        <f>E24+E29+E49</f>
        <v>667034.81000000006</v>
      </c>
      <c r="F23" s="53">
        <f>F24+F29+F49</f>
        <v>777894</v>
      </c>
      <c r="G23" s="160">
        <f>G24+G29+G49</f>
        <v>818582</v>
      </c>
      <c r="H23" s="53">
        <f>H24+H29+H49</f>
        <v>1012651</v>
      </c>
      <c r="I23" s="53">
        <f>I24+I29+I49</f>
        <v>1037651</v>
      </c>
    </row>
    <row r="24" spans="1:9" x14ac:dyDescent="0.25">
      <c r="A24" s="54"/>
      <c r="B24" s="18">
        <v>31</v>
      </c>
      <c r="C24" s="13"/>
      <c r="D24" s="55" t="s">
        <v>82</v>
      </c>
      <c r="E24" s="53">
        <f>E25+E27+E28+E26</f>
        <v>563408.42000000004</v>
      </c>
      <c r="F24" s="53">
        <f>F25+F26+F27+F28</f>
        <v>655340</v>
      </c>
      <c r="G24" s="160">
        <f>G25+G26+G27+G28</f>
        <v>692240</v>
      </c>
      <c r="H24" s="160">
        <v>872451</v>
      </c>
      <c r="I24" s="160">
        <v>897451</v>
      </c>
    </row>
    <row r="25" spans="1:9" x14ac:dyDescent="0.25">
      <c r="A25" s="54"/>
      <c r="B25" s="18"/>
      <c r="C25" s="13">
        <v>3111</v>
      </c>
      <c r="D25" s="55" t="s">
        <v>94</v>
      </c>
      <c r="E25" s="53">
        <v>417440.4</v>
      </c>
      <c r="F25" s="53">
        <v>500000</v>
      </c>
      <c r="G25" s="160">
        <v>550000</v>
      </c>
      <c r="H25" s="160"/>
      <c r="I25" s="160"/>
    </row>
    <row r="26" spans="1:9" x14ac:dyDescent="0.25">
      <c r="A26" s="54"/>
      <c r="B26" s="18"/>
      <c r="C26" s="13">
        <v>3113</v>
      </c>
      <c r="D26" s="55" t="s">
        <v>95</v>
      </c>
      <c r="E26" s="53">
        <v>2004.36</v>
      </c>
      <c r="F26" s="53">
        <v>3500</v>
      </c>
      <c r="G26" s="160">
        <v>2040</v>
      </c>
      <c r="H26" s="160"/>
      <c r="I26" s="160"/>
    </row>
    <row r="27" spans="1:9" x14ac:dyDescent="0.25">
      <c r="A27" s="54"/>
      <c r="B27" s="18"/>
      <c r="C27" s="13">
        <v>3121</v>
      </c>
      <c r="D27" s="55" t="s">
        <v>96</v>
      </c>
      <c r="E27" s="53">
        <v>74878.3</v>
      </c>
      <c r="F27" s="53">
        <v>66840</v>
      </c>
      <c r="G27" s="160">
        <v>50200</v>
      </c>
      <c r="H27" s="160"/>
      <c r="I27" s="160"/>
    </row>
    <row r="28" spans="1:9" x14ac:dyDescent="0.25">
      <c r="A28" s="54"/>
      <c r="B28" s="18"/>
      <c r="C28" s="13">
        <v>3132</v>
      </c>
      <c r="D28" s="56" t="s">
        <v>97</v>
      </c>
      <c r="E28" s="57">
        <v>69085.36</v>
      </c>
      <c r="F28" s="57">
        <v>85000</v>
      </c>
      <c r="G28" s="161">
        <v>90000</v>
      </c>
      <c r="H28" s="161"/>
      <c r="I28" s="161"/>
    </row>
    <row r="29" spans="1:9" x14ac:dyDescent="0.25">
      <c r="A29" s="54"/>
      <c r="B29" s="18">
        <v>32</v>
      </c>
      <c r="C29" s="13"/>
      <c r="D29" s="55" t="s">
        <v>83</v>
      </c>
      <c r="E29" s="53">
        <f>E30+E31+E32+E33+E34+E35+E36+E37+E38+E40+E41+E42+E43+E44+E45+E46+E47+E48+E39</f>
        <v>103531.74000000003</v>
      </c>
      <c r="F29" s="53">
        <f>F30+F31+F32+F33+F34+F35+F36+F37+F38+F39+F40+F41+F42+F43+F44+F45+F46+F47+F48</f>
        <v>122294</v>
      </c>
      <c r="G29" s="160">
        <f>G30+G31+G32+G33+G34+G35+G36+G37+G38+G39+G40+G41+G42+G43+G44+G45+G46+G47+G48</f>
        <v>126242</v>
      </c>
      <c r="H29" s="160">
        <v>140000</v>
      </c>
      <c r="I29" s="160">
        <v>140000</v>
      </c>
    </row>
    <row r="30" spans="1:9" x14ac:dyDescent="0.25">
      <c r="A30" s="54"/>
      <c r="B30" s="18"/>
      <c r="C30" s="13">
        <v>3211</v>
      </c>
      <c r="D30" s="55" t="s">
        <v>98</v>
      </c>
      <c r="E30" s="53">
        <v>2312.0300000000002</v>
      </c>
      <c r="F30" s="53">
        <v>2500</v>
      </c>
      <c r="G30" s="160">
        <v>2500</v>
      </c>
      <c r="H30" s="53"/>
      <c r="I30" s="53"/>
    </row>
    <row r="31" spans="1:9" ht="25.5" x14ac:dyDescent="0.25">
      <c r="A31" s="54"/>
      <c r="B31" s="18"/>
      <c r="C31" s="13">
        <v>3212</v>
      </c>
      <c r="D31" s="56" t="s">
        <v>99</v>
      </c>
      <c r="E31" s="57">
        <v>8289</v>
      </c>
      <c r="F31" s="57">
        <v>11594</v>
      </c>
      <c r="G31" s="161">
        <v>12342</v>
      </c>
      <c r="H31" s="57"/>
      <c r="I31" s="57"/>
    </row>
    <row r="32" spans="1:9" x14ac:dyDescent="0.25">
      <c r="A32" s="54"/>
      <c r="B32" s="18"/>
      <c r="C32" s="13">
        <v>3213</v>
      </c>
      <c r="D32" s="56" t="s">
        <v>100</v>
      </c>
      <c r="E32" s="57">
        <v>569.25</v>
      </c>
      <c r="F32" s="57">
        <v>1000</v>
      </c>
      <c r="G32" s="161">
        <v>1500</v>
      </c>
      <c r="H32" s="57"/>
      <c r="I32" s="57"/>
    </row>
    <row r="33" spans="1:9" x14ac:dyDescent="0.25">
      <c r="A33" s="54"/>
      <c r="B33" s="18"/>
      <c r="C33" s="13">
        <v>3221</v>
      </c>
      <c r="D33" s="56" t="s">
        <v>101</v>
      </c>
      <c r="E33" s="57">
        <v>5929.94</v>
      </c>
      <c r="F33" s="57">
        <v>6000</v>
      </c>
      <c r="G33" s="161">
        <v>7000</v>
      </c>
      <c r="H33" s="57"/>
      <c r="I33" s="57"/>
    </row>
    <row r="34" spans="1:9" x14ac:dyDescent="0.25">
      <c r="A34" s="54"/>
      <c r="B34" s="18"/>
      <c r="C34" s="13">
        <v>3223</v>
      </c>
      <c r="D34" s="55" t="s">
        <v>102</v>
      </c>
      <c r="E34" s="53">
        <v>27917.74</v>
      </c>
      <c r="F34" s="53">
        <v>40000</v>
      </c>
      <c r="G34" s="160">
        <v>40000</v>
      </c>
      <c r="H34" s="53"/>
      <c r="I34" s="53"/>
    </row>
    <row r="35" spans="1:9" ht="25.5" x14ac:dyDescent="0.25">
      <c r="A35" s="54"/>
      <c r="B35" s="18"/>
      <c r="C35" s="13">
        <v>3224</v>
      </c>
      <c r="D35" s="56" t="s">
        <v>103</v>
      </c>
      <c r="E35" s="57">
        <v>1434.56</v>
      </c>
      <c r="F35" s="57">
        <v>1500</v>
      </c>
      <c r="G35" s="161">
        <v>1500</v>
      </c>
      <c r="H35" s="57"/>
      <c r="I35" s="57"/>
    </row>
    <row r="36" spans="1:9" x14ac:dyDescent="0.25">
      <c r="A36" s="54"/>
      <c r="B36" s="18"/>
      <c r="C36" s="13">
        <v>3225</v>
      </c>
      <c r="D36" s="55" t="s">
        <v>137</v>
      </c>
      <c r="E36" s="53">
        <v>1519.42</v>
      </c>
      <c r="F36" s="53">
        <v>1500</v>
      </c>
      <c r="G36" s="160">
        <v>2500</v>
      </c>
      <c r="H36" s="53"/>
      <c r="I36" s="53"/>
    </row>
    <row r="37" spans="1:9" x14ac:dyDescent="0.25">
      <c r="A37" s="54"/>
      <c r="B37" s="18"/>
      <c r="C37" s="13">
        <v>3231</v>
      </c>
      <c r="D37" s="55" t="s">
        <v>138</v>
      </c>
      <c r="E37" s="53">
        <v>7638.07</v>
      </c>
      <c r="F37" s="53">
        <v>8000</v>
      </c>
      <c r="G37" s="160">
        <v>8000</v>
      </c>
      <c r="H37" s="53"/>
      <c r="I37" s="53"/>
    </row>
    <row r="38" spans="1:9" x14ac:dyDescent="0.25">
      <c r="A38" s="54"/>
      <c r="B38" s="18"/>
      <c r="C38" s="13">
        <v>3232</v>
      </c>
      <c r="D38" s="56" t="s">
        <v>105</v>
      </c>
      <c r="E38" s="57">
        <v>14284.31</v>
      </c>
      <c r="F38" s="57">
        <v>5000</v>
      </c>
      <c r="G38" s="161">
        <v>5000</v>
      </c>
      <c r="H38" s="57"/>
      <c r="I38" s="57"/>
    </row>
    <row r="39" spans="1:9" x14ac:dyDescent="0.25">
      <c r="A39" s="54"/>
      <c r="B39" s="18"/>
      <c r="C39" s="13">
        <v>3233</v>
      </c>
      <c r="D39" s="56" t="s">
        <v>106</v>
      </c>
      <c r="E39" s="57">
        <v>2382.85</v>
      </c>
      <c r="F39" s="57">
        <v>11100</v>
      </c>
      <c r="G39" s="161">
        <v>6000</v>
      </c>
      <c r="H39" s="57"/>
      <c r="I39" s="57"/>
    </row>
    <row r="40" spans="1:9" x14ac:dyDescent="0.25">
      <c r="A40" s="54"/>
      <c r="B40" s="18"/>
      <c r="C40" s="13">
        <v>3234</v>
      </c>
      <c r="D40" s="55" t="s">
        <v>107</v>
      </c>
      <c r="E40" s="53">
        <v>4403.32</v>
      </c>
      <c r="F40" s="53">
        <v>4500</v>
      </c>
      <c r="G40" s="160">
        <v>6000</v>
      </c>
      <c r="H40" s="53"/>
      <c r="I40" s="53"/>
    </row>
    <row r="41" spans="1:9" x14ac:dyDescent="0.25">
      <c r="A41" s="54"/>
      <c r="B41" s="18"/>
      <c r="C41" s="13">
        <v>3236</v>
      </c>
      <c r="D41" s="56" t="s">
        <v>109</v>
      </c>
      <c r="E41" s="57">
        <v>2790</v>
      </c>
      <c r="F41" s="57">
        <v>4000</v>
      </c>
      <c r="G41" s="161">
        <v>5000</v>
      </c>
      <c r="H41" s="57"/>
      <c r="I41" s="57"/>
    </row>
    <row r="42" spans="1:9" x14ac:dyDescent="0.25">
      <c r="A42" s="54"/>
      <c r="B42" s="18"/>
      <c r="C42" s="13">
        <v>3237</v>
      </c>
      <c r="D42" s="55" t="s">
        <v>110</v>
      </c>
      <c r="E42" s="53">
        <v>6806.6</v>
      </c>
      <c r="F42" s="53">
        <v>5000</v>
      </c>
      <c r="G42" s="160">
        <v>5000</v>
      </c>
      <c r="H42" s="53"/>
      <c r="I42" s="53"/>
    </row>
    <row r="43" spans="1:9" x14ac:dyDescent="0.25">
      <c r="A43" s="54"/>
      <c r="B43" s="18"/>
      <c r="C43" s="13">
        <v>3238</v>
      </c>
      <c r="D43" s="55" t="s">
        <v>111</v>
      </c>
      <c r="E43" s="53">
        <v>4753.7</v>
      </c>
      <c r="F43" s="53">
        <v>6000</v>
      </c>
      <c r="G43" s="160">
        <v>7000</v>
      </c>
      <c r="H43" s="53"/>
      <c r="I43" s="53"/>
    </row>
    <row r="44" spans="1:9" x14ac:dyDescent="0.25">
      <c r="A44" s="54"/>
      <c r="B44" s="18"/>
      <c r="C44" s="13">
        <v>3239</v>
      </c>
      <c r="D44" s="55" t="s">
        <v>112</v>
      </c>
      <c r="E44" s="53">
        <v>3901.74</v>
      </c>
      <c r="F44" s="53">
        <v>4500</v>
      </c>
      <c r="G44" s="160">
        <v>5500</v>
      </c>
      <c r="H44" s="53"/>
      <c r="I44" s="53"/>
    </row>
    <row r="45" spans="1:9" x14ac:dyDescent="0.25">
      <c r="A45" s="54"/>
      <c r="B45" s="18"/>
      <c r="C45" s="13">
        <v>3292</v>
      </c>
      <c r="D45" s="55" t="s">
        <v>113</v>
      </c>
      <c r="E45" s="53">
        <v>7722.85</v>
      </c>
      <c r="F45" s="53">
        <v>8500</v>
      </c>
      <c r="G45" s="160">
        <v>9500</v>
      </c>
      <c r="H45" s="53"/>
      <c r="I45" s="53"/>
    </row>
    <row r="46" spans="1:9" x14ac:dyDescent="0.25">
      <c r="A46" s="54"/>
      <c r="B46" s="18"/>
      <c r="C46" s="13">
        <v>3293</v>
      </c>
      <c r="D46" s="55" t="s">
        <v>114</v>
      </c>
      <c r="E46" s="53">
        <v>648.91999999999996</v>
      </c>
      <c r="F46" s="53">
        <v>1200</v>
      </c>
      <c r="G46" s="160">
        <v>1500</v>
      </c>
      <c r="H46" s="53"/>
      <c r="I46" s="53"/>
    </row>
    <row r="47" spans="1:9" x14ac:dyDescent="0.25">
      <c r="A47" s="54"/>
      <c r="B47" s="18"/>
      <c r="C47" s="13">
        <v>3295</v>
      </c>
      <c r="D47" s="55" t="s">
        <v>115</v>
      </c>
      <c r="E47" s="53">
        <v>167.44</v>
      </c>
      <c r="F47" s="53">
        <v>300</v>
      </c>
      <c r="G47" s="160">
        <v>300</v>
      </c>
      <c r="H47" s="53"/>
      <c r="I47" s="53"/>
    </row>
    <row r="48" spans="1:9" x14ac:dyDescent="0.25">
      <c r="A48" s="54"/>
      <c r="B48" s="18"/>
      <c r="C48" s="13">
        <v>3299</v>
      </c>
      <c r="D48" s="55" t="s">
        <v>116</v>
      </c>
      <c r="E48" s="53">
        <v>60</v>
      </c>
      <c r="F48" s="53">
        <v>100</v>
      </c>
      <c r="G48" s="160">
        <v>100</v>
      </c>
      <c r="H48" s="53"/>
      <c r="I48" s="53"/>
    </row>
    <row r="49" spans="1:9" x14ac:dyDescent="0.25">
      <c r="A49" s="54"/>
      <c r="B49" s="18">
        <v>34</v>
      </c>
      <c r="C49" s="13"/>
      <c r="D49" s="55" t="s">
        <v>84</v>
      </c>
      <c r="E49" s="53">
        <f>E50</f>
        <v>94.65</v>
      </c>
      <c r="F49" s="53">
        <f>F50</f>
        <v>260</v>
      </c>
      <c r="G49" s="160">
        <f>G50</f>
        <v>100</v>
      </c>
      <c r="H49" s="160">
        <v>200</v>
      </c>
      <c r="I49" s="160">
        <v>200</v>
      </c>
    </row>
    <row r="50" spans="1:9" x14ac:dyDescent="0.25">
      <c r="A50" s="54"/>
      <c r="B50" s="18"/>
      <c r="C50" s="13">
        <v>3433</v>
      </c>
      <c r="D50" s="55" t="s">
        <v>117</v>
      </c>
      <c r="E50" s="53">
        <v>94.65</v>
      </c>
      <c r="F50" s="53">
        <v>260</v>
      </c>
      <c r="G50" s="160">
        <v>100</v>
      </c>
      <c r="H50" s="160"/>
      <c r="I50" s="160"/>
    </row>
    <row r="51" spans="1:9" ht="21" customHeight="1" x14ac:dyDescent="0.25">
      <c r="A51" s="96">
        <v>4</v>
      </c>
      <c r="B51" s="97"/>
      <c r="C51" s="94"/>
      <c r="D51" s="55" t="s">
        <v>135</v>
      </c>
      <c r="E51" s="53">
        <f>E52</f>
        <v>516.6</v>
      </c>
      <c r="F51" s="53">
        <f>F52</f>
        <v>2000</v>
      </c>
      <c r="G51" s="160">
        <f>G52</f>
        <v>2000</v>
      </c>
      <c r="H51" s="160">
        <f>H52</f>
        <v>4000</v>
      </c>
      <c r="I51" s="160">
        <f>I52</f>
        <v>4000</v>
      </c>
    </row>
    <row r="52" spans="1:9" ht="17.25" customHeight="1" x14ac:dyDescent="0.25">
      <c r="A52" s="54"/>
      <c r="B52" s="18">
        <v>42</v>
      </c>
      <c r="C52" s="13"/>
      <c r="D52" s="56" t="s">
        <v>85</v>
      </c>
      <c r="E52" s="57">
        <f>E53</f>
        <v>516.6</v>
      </c>
      <c r="F52" s="57">
        <f>F53</f>
        <v>2000</v>
      </c>
      <c r="G52" s="161">
        <f>G53</f>
        <v>2000</v>
      </c>
      <c r="H52" s="161">
        <v>4000</v>
      </c>
      <c r="I52" s="161">
        <v>4000</v>
      </c>
    </row>
    <row r="53" spans="1:9" x14ac:dyDescent="0.25">
      <c r="A53" s="54"/>
      <c r="B53" s="18"/>
      <c r="C53" s="13">
        <v>4221</v>
      </c>
      <c r="D53" s="55" t="s">
        <v>90</v>
      </c>
      <c r="E53" s="53">
        <v>516.6</v>
      </c>
      <c r="F53" s="53">
        <v>2000</v>
      </c>
      <c r="G53" s="160">
        <v>2000</v>
      </c>
      <c r="H53" s="53"/>
      <c r="I53" s="53"/>
    </row>
    <row r="54" spans="1:9" ht="15" customHeight="1" x14ac:dyDescent="0.25">
      <c r="A54" s="219" t="s">
        <v>178</v>
      </c>
      <c r="B54" s="220"/>
      <c r="C54" s="221"/>
      <c r="D54" s="144" t="s">
        <v>29</v>
      </c>
      <c r="E54" s="49">
        <f>E55+E77+E87+E126+E183+E204+E209+E227</f>
        <v>301918.22000000003</v>
      </c>
      <c r="F54" s="49">
        <f>F55+F77+F87+F126+F183+F204+F209+F227+F256</f>
        <v>1707161</v>
      </c>
      <c r="G54" s="49">
        <f>G55+G77+G87+G126+G183+G209+G227</f>
        <v>1057900</v>
      </c>
      <c r="H54" s="49">
        <f>H55+H77+H87+H126+H183+H209+H227</f>
        <v>577000</v>
      </c>
      <c r="I54" s="49">
        <f>I55+I77+I87+I126+I183+I209+I227</f>
        <v>577000</v>
      </c>
    </row>
    <row r="55" spans="1:9" ht="25.5" customHeight="1" x14ac:dyDescent="0.25">
      <c r="A55" s="219" t="s">
        <v>144</v>
      </c>
      <c r="B55" s="220"/>
      <c r="C55" s="221"/>
      <c r="D55" s="39" t="s">
        <v>29</v>
      </c>
      <c r="E55" s="49">
        <f>E56</f>
        <v>20923.39</v>
      </c>
      <c r="F55" s="49">
        <f>F56</f>
        <v>123130</v>
      </c>
      <c r="G55" s="49">
        <f>G56</f>
        <v>67400</v>
      </c>
      <c r="H55" s="49">
        <f>H56</f>
        <v>80000</v>
      </c>
      <c r="I55" s="49">
        <f>I56</f>
        <v>80000</v>
      </c>
    </row>
    <row r="56" spans="1:9" x14ac:dyDescent="0.25">
      <c r="A56" s="222">
        <v>11</v>
      </c>
      <c r="B56" s="223"/>
      <c r="C56" s="224"/>
      <c r="D56" s="13" t="s">
        <v>76</v>
      </c>
      <c r="E56" s="53">
        <f>E58+E69</f>
        <v>20923.39</v>
      </c>
      <c r="F56" s="53">
        <f>F57+F68</f>
        <v>123130</v>
      </c>
      <c r="G56" s="53">
        <f>G58+G69</f>
        <v>67400</v>
      </c>
      <c r="H56" s="53">
        <f>H58+H69</f>
        <v>80000</v>
      </c>
      <c r="I56" s="53">
        <f>I58+I69</f>
        <v>80000</v>
      </c>
    </row>
    <row r="57" spans="1:9" ht="25.5" customHeight="1" x14ac:dyDescent="0.25">
      <c r="A57" s="96">
        <v>3</v>
      </c>
      <c r="B57" s="97"/>
      <c r="C57" s="94"/>
      <c r="D57" s="95" t="s">
        <v>134</v>
      </c>
      <c r="E57" s="53">
        <f>E58</f>
        <v>12361.880000000001</v>
      </c>
      <c r="F57" s="53">
        <f t="shared" ref="F57:I57" si="1">F58</f>
        <v>66720</v>
      </c>
      <c r="G57" s="53">
        <f t="shared" si="1"/>
        <v>39400</v>
      </c>
      <c r="H57" s="53">
        <f t="shared" si="1"/>
        <v>50000</v>
      </c>
      <c r="I57" s="53">
        <f t="shared" si="1"/>
        <v>50000</v>
      </c>
    </row>
    <row r="58" spans="1:9" x14ac:dyDescent="0.25">
      <c r="A58" s="54"/>
      <c r="B58" s="18">
        <v>32</v>
      </c>
      <c r="C58" s="13"/>
      <c r="D58" s="55" t="s">
        <v>83</v>
      </c>
      <c r="E58" s="53">
        <f>E59+E60+E61+E62+E65+E66+E67</f>
        <v>12361.880000000001</v>
      </c>
      <c r="F58" s="53">
        <f>F59+F60+F61+F62+F65+F66+F67+F64</f>
        <v>66720</v>
      </c>
      <c r="G58" s="53">
        <f>G59+G60+G61+G62+G64+G65+G66+G67+G63</f>
        <v>39400</v>
      </c>
      <c r="H58" s="53">
        <v>50000</v>
      </c>
      <c r="I58" s="53">
        <v>50000</v>
      </c>
    </row>
    <row r="59" spans="1:9" x14ac:dyDescent="0.25">
      <c r="A59" s="54"/>
      <c r="B59" s="18"/>
      <c r="C59" s="13">
        <v>3211</v>
      </c>
      <c r="D59" s="55" t="s">
        <v>98</v>
      </c>
      <c r="E59" s="53">
        <v>6392.54</v>
      </c>
      <c r="F59" s="53">
        <v>10000</v>
      </c>
      <c r="G59" s="53">
        <v>15000</v>
      </c>
      <c r="H59" s="53"/>
      <c r="I59" s="53"/>
    </row>
    <row r="60" spans="1:9" x14ac:dyDescent="0.25">
      <c r="A60" s="54"/>
      <c r="B60" s="18"/>
      <c r="C60" s="13">
        <v>3213</v>
      </c>
      <c r="D60" s="56" t="s">
        <v>100</v>
      </c>
      <c r="E60" s="57">
        <v>70</v>
      </c>
      <c r="F60" s="57">
        <v>820</v>
      </c>
      <c r="G60" s="57">
        <v>2000</v>
      </c>
      <c r="H60" s="57"/>
      <c r="I60" s="57"/>
    </row>
    <row r="61" spans="1:9" x14ac:dyDescent="0.25">
      <c r="A61" s="54"/>
      <c r="B61" s="18"/>
      <c r="C61" s="13">
        <v>3221</v>
      </c>
      <c r="D61" s="56" t="s">
        <v>101</v>
      </c>
      <c r="E61" s="57">
        <v>2574.98</v>
      </c>
      <c r="F61" s="57">
        <v>8700</v>
      </c>
      <c r="G61" s="57">
        <v>3000</v>
      </c>
      <c r="H61" s="57"/>
      <c r="I61" s="57"/>
    </row>
    <row r="62" spans="1:9" ht="25.5" customHeight="1" x14ac:dyDescent="0.25">
      <c r="A62" s="54"/>
      <c r="B62" s="18"/>
      <c r="C62" s="13">
        <v>3224</v>
      </c>
      <c r="D62" s="56" t="s">
        <v>103</v>
      </c>
      <c r="E62" s="57">
        <v>463.2</v>
      </c>
      <c r="F62" s="57">
        <v>2500</v>
      </c>
      <c r="G62" s="57">
        <v>5000</v>
      </c>
      <c r="H62" s="57"/>
      <c r="I62" s="57"/>
    </row>
    <row r="63" spans="1:9" s="171" customFormat="1" ht="19.5" customHeight="1" x14ac:dyDescent="0.25">
      <c r="A63" s="167"/>
      <c r="B63" s="168"/>
      <c r="C63" s="169">
        <v>3225</v>
      </c>
      <c r="D63" s="170" t="s">
        <v>137</v>
      </c>
      <c r="E63" s="161">
        <v>0</v>
      </c>
      <c r="F63" s="161">
        <v>0</v>
      </c>
      <c r="G63" s="161">
        <v>200</v>
      </c>
      <c r="H63" s="161"/>
      <c r="I63" s="161"/>
    </row>
    <row r="64" spans="1:9" x14ac:dyDescent="0.25">
      <c r="A64" s="145"/>
      <c r="B64" s="146"/>
      <c r="C64" s="147">
        <v>3231</v>
      </c>
      <c r="D64" s="55" t="s">
        <v>138</v>
      </c>
      <c r="E64" s="57">
        <v>0</v>
      </c>
      <c r="F64" s="57">
        <v>7500</v>
      </c>
      <c r="G64" s="57">
        <v>1000</v>
      </c>
      <c r="H64" s="57"/>
      <c r="I64" s="57"/>
    </row>
    <row r="65" spans="1:9" x14ac:dyDescent="0.25">
      <c r="A65" s="54"/>
      <c r="B65" s="18"/>
      <c r="C65" s="13">
        <v>3232</v>
      </c>
      <c r="D65" s="56" t="s">
        <v>105</v>
      </c>
      <c r="E65" s="57">
        <v>148.75</v>
      </c>
      <c r="F65" s="57">
        <v>21000</v>
      </c>
      <c r="G65" s="57">
        <v>10000</v>
      </c>
      <c r="H65" s="57"/>
      <c r="I65" s="57"/>
    </row>
    <row r="66" spans="1:9" x14ac:dyDescent="0.25">
      <c r="A66" s="54"/>
      <c r="B66" s="18"/>
      <c r="C66" s="13">
        <v>3237</v>
      </c>
      <c r="D66" s="55" t="s">
        <v>110</v>
      </c>
      <c r="E66" s="53">
        <v>1017.45</v>
      </c>
      <c r="F66" s="53">
        <v>16000</v>
      </c>
      <c r="G66" s="53">
        <v>3000</v>
      </c>
      <c r="H66" s="53"/>
      <c r="I66" s="53"/>
    </row>
    <row r="67" spans="1:9" x14ac:dyDescent="0.25">
      <c r="A67" s="54"/>
      <c r="B67" s="18"/>
      <c r="C67" s="13">
        <v>3239</v>
      </c>
      <c r="D67" s="55" t="s">
        <v>112</v>
      </c>
      <c r="E67" s="53">
        <v>1694.96</v>
      </c>
      <c r="F67" s="53">
        <v>200</v>
      </c>
      <c r="G67" s="53">
        <v>200</v>
      </c>
      <c r="H67" s="53"/>
      <c r="I67" s="53"/>
    </row>
    <row r="68" spans="1:9" ht="24.75" customHeight="1" x14ac:dyDescent="0.25">
      <c r="A68" s="96">
        <v>4</v>
      </c>
      <c r="B68" s="97"/>
      <c r="C68" s="94"/>
      <c r="D68" s="55" t="s">
        <v>135</v>
      </c>
      <c r="E68" s="98">
        <f>E69</f>
        <v>8561.51</v>
      </c>
      <c r="F68" s="98">
        <f>F69+F75</f>
        <v>56410</v>
      </c>
      <c r="G68" s="98">
        <f>G69+G75</f>
        <v>28000</v>
      </c>
      <c r="H68" s="98">
        <f t="shared" ref="H68:I68" si="2">H69</f>
        <v>30000</v>
      </c>
      <c r="I68" s="98">
        <f t="shared" si="2"/>
        <v>30000</v>
      </c>
    </row>
    <row r="69" spans="1:9" x14ac:dyDescent="0.25">
      <c r="A69" s="54"/>
      <c r="B69" s="18">
        <v>42</v>
      </c>
      <c r="C69" s="13"/>
      <c r="D69" s="56" t="s">
        <v>85</v>
      </c>
      <c r="E69" s="57">
        <f>E70+E71+E73+E74+E72</f>
        <v>8561.51</v>
      </c>
      <c r="F69" s="57">
        <f>F70+F71+F72+F73+F74</f>
        <v>45410</v>
      </c>
      <c r="G69" s="57">
        <f>G70+G71+G72+G73+G74</f>
        <v>28000</v>
      </c>
      <c r="H69" s="57">
        <v>30000</v>
      </c>
      <c r="I69" s="57">
        <v>30000</v>
      </c>
    </row>
    <row r="70" spans="1:9" x14ac:dyDescent="0.25">
      <c r="A70" s="54"/>
      <c r="B70" s="18"/>
      <c r="C70" s="13">
        <v>4221</v>
      </c>
      <c r="D70" s="55" t="s">
        <v>90</v>
      </c>
      <c r="E70" s="53">
        <v>2000.75</v>
      </c>
      <c r="F70" s="53">
        <v>12665</v>
      </c>
      <c r="G70" s="53">
        <v>3000</v>
      </c>
      <c r="H70" s="53"/>
      <c r="I70" s="53"/>
    </row>
    <row r="71" spans="1:9" x14ac:dyDescent="0.25">
      <c r="A71" s="54"/>
      <c r="B71" s="18"/>
      <c r="C71" s="13">
        <v>4223</v>
      </c>
      <c r="D71" s="55" t="s">
        <v>118</v>
      </c>
      <c r="E71" s="53">
        <v>1095.78</v>
      </c>
      <c r="F71" s="53">
        <v>0</v>
      </c>
      <c r="G71" s="53">
        <v>0</v>
      </c>
      <c r="H71" s="53"/>
      <c r="I71" s="53"/>
    </row>
    <row r="72" spans="1:9" ht="25.5" customHeight="1" x14ac:dyDescent="0.25">
      <c r="A72" s="54"/>
      <c r="B72" s="18"/>
      <c r="C72" s="13">
        <v>4225</v>
      </c>
      <c r="D72" s="55" t="s">
        <v>139</v>
      </c>
      <c r="E72" s="53">
        <v>542.97</v>
      </c>
      <c r="F72" s="53">
        <v>760</v>
      </c>
      <c r="G72" s="53">
        <v>1000</v>
      </c>
      <c r="H72" s="53"/>
      <c r="I72" s="53"/>
    </row>
    <row r="73" spans="1:9" x14ac:dyDescent="0.25">
      <c r="A73" s="54"/>
      <c r="B73" s="18"/>
      <c r="C73" s="13">
        <v>4227</v>
      </c>
      <c r="D73" s="56" t="s">
        <v>119</v>
      </c>
      <c r="E73" s="57">
        <v>0</v>
      </c>
      <c r="F73" s="57">
        <v>5725</v>
      </c>
      <c r="G73" s="57">
        <v>13000</v>
      </c>
      <c r="H73" s="57"/>
      <c r="I73" s="57"/>
    </row>
    <row r="74" spans="1:9" x14ac:dyDescent="0.25">
      <c r="A74" s="54"/>
      <c r="B74" s="18"/>
      <c r="C74" s="13">
        <v>4243</v>
      </c>
      <c r="D74" s="56" t="s">
        <v>120</v>
      </c>
      <c r="E74" s="57">
        <v>4922.01</v>
      </c>
      <c r="F74" s="57">
        <v>26260</v>
      </c>
      <c r="G74" s="57">
        <v>11000</v>
      </c>
      <c r="H74" s="57"/>
      <c r="I74" s="57"/>
    </row>
    <row r="75" spans="1:9" ht="25.5" x14ac:dyDescent="0.25">
      <c r="A75" s="145"/>
      <c r="B75" s="146">
        <v>45</v>
      </c>
      <c r="C75" s="147"/>
      <c r="D75" s="56" t="s">
        <v>87</v>
      </c>
      <c r="E75" s="57">
        <v>0</v>
      </c>
      <c r="F75" s="57">
        <f>F76</f>
        <v>11000</v>
      </c>
      <c r="G75" s="57">
        <f>G76</f>
        <v>0</v>
      </c>
      <c r="H75" s="57">
        <v>0</v>
      </c>
      <c r="I75" s="57">
        <v>0</v>
      </c>
    </row>
    <row r="76" spans="1:9" x14ac:dyDescent="0.25">
      <c r="A76" s="145"/>
      <c r="B76" s="146"/>
      <c r="C76" s="147">
        <v>4511</v>
      </c>
      <c r="D76" s="56" t="s">
        <v>123</v>
      </c>
      <c r="E76" s="57">
        <v>0</v>
      </c>
      <c r="F76" s="57">
        <v>11000</v>
      </c>
      <c r="G76" s="57">
        <v>0</v>
      </c>
      <c r="H76" s="57"/>
      <c r="I76" s="57"/>
    </row>
    <row r="77" spans="1:9" ht="27.75" customHeight="1" x14ac:dyDescent="0.25">
      <c r="A77" s="219" t="s">
        <v>145</v>
      </c>
      <c r="B77" s="220"/>
      <c r="C77" s="221"/>
      <c r="D77" s="39" t="s">
        <v>86</v>
      </c>
      <c r="E77" s="49">
        <f>E83+E78</f>
        <v>106312.75</v>
      </c>
      <c r="F77" s="49">
        <f>F78+F83</f>
        <v>250000</v>
      </c>
      <c r="G77" s="49">
        <f>G78+G83</f>
        <v>15000</v>
      </c>
      <c r="H77" s="49">
        <f>H78+H83</f>
        <v>250000</v>
      </c>
      <c r="I77" s="49">
        <f>I78+I83</f>
        <v>250000</v>
      </c>
    </row>
    <row r="78" spans="1:9" x14ac:dyDescent="0.25">
      <c r="A78" s="222">
        <v>11</v>
      </c>
      <c r="B78" s="223"/>
      <c r="C78" s="224"/>
      <c r="D78" s="13" t="s">
        <v>76</v>
      </c>
      <c r="E78" s="53">
        <f>E80</f>
        <v>6312.75</v>
      </c>
      <c r="F78" s="53">
        <f>F80</f>
        <v>50000</v>
      </c>
      <c r="G78" s="53">
        <f>G80</f>
        <v>15000</v>
      </c>
      <c r="H78" s="53">
        <f>H80</f>
        <v>50000</v>
      </c>
      <c r="I78" s="53">
        <f>I80</f>
        <v>50000</v>
      </c>
    </row>
    <row r="79" spans="1:9" ht="21.75" customHeight="1" x14ac:dyDescent="0.25">
      <c r="A79" s="96">
        <v>4</v>
      </c>
      <c r="B79" s="97"/>
      <c r="C79" s="94"/>
      <c r="D79" s="95" t="s">
        <v>135</v>
      </c>
      <c r="E79" s="53">
        <f>E4</f>
        <v>0</v>
      </c>
      <c r="F79" s="53">
        <f t="shared" ref="F79:I79" si="3">F80</f>
        <v>50000</v>
      </c>
      <c r="G79" s="53">
        <f t="shared" si="3"/>
        <v>15000</v>
      </c>
      <c r="H79" s="53">
        <f t="shared" si="3"/>
        <v>50000</v>
      </c>
      <c r="I79" s="53">
        <f t="shared" si="3"/>
        <v>50000</v>
      </c>
    </row>
    <row r="80" spans="1:9" ht="25.5" x14ac:dyDescent="0.25">
      <c r="A80" s="54"/>
      <c r="B80" s="18">
        <v>45</v>
      </c>
      <c r="C80" s="13"/>
      <c r="D80" s="56" t="s">
        <v>87</v>
      </c>
      <c r="E80" s="53">
        <f>E82+E81</f>
        <v>6312.75</v>
      </c>
      <c r="F80" s="53">
        <f t="shared" ref="F80:G80" si="4">F82</f>
        <v>50000</v>
      </c>
      <c r="G80" s="53">
        <f t="shared" si="4"/>
        <v>15000</v>
      </c>
      <c r="H80" s="53">
        <v>50000</v>
      </c>
      <c r="I80" s="53">
        <v>50000</v>
      </c>
    </row>
    <row r="81" spans="1:9" x14ac:dyDescent="0.25">
      <c r="A81" s="145"/>
      <c r="B81" s="146"/>
      <c r="C81" s="147">
        <v>4511</v>
      </c>
      <c r="D81" s="56" t="s">
        <v>123</v>
      </c>
      <c r="E81" s="53">
        <v>3468.75</v>
      </c>
      <c r="F81" s="53">
        <v>0</v>
      </c>
      <c r="G81" s="53">
        <v>0</v>
      </c>
      <c r="H81" s="53"/>
      <c r="I81" s="53"/>
    </row>
    <row r="82" spans="1:9" ht="25.5" customHeight="1" x14ac:dyDescent="0.25">
      <c r="A82" s="54"/>
      <c r="B82" s="18"/>
      <c r="C82" s="13">
        <v>4521</v>
      </c>
      <c r="D82" s="56" t="s">
        <v>121</v>
      </c>
      <c r="E82" s="53">
        <v>2844</v>
      </c>
      <c r="F82" s="53">
        <v>50000</v>
      </c>
      <c r="G82" s="53">
        <v>15000</v>
      </c>
      <c r="H82" s="49"/>
      <c r="I82" s="49"/>
    </row>
    <row r="83" spans="1:9" x14ac:dyDescent="0.25">
      <c r="A83" s="222">
        <v>50</v>
      </c>
      <c r="B83" s="223"/>
      <c r="C83" s="224"/>
      <c r="D83" s="13" t="s">
        <v>78</v>
      </c>
      <c r="E83" s="53">
        <f>E85</f>
        <v>100000</v>
      </c>
      <c r="F83" s="53">
        <f>F85</f>
        <v>200000</v>
      </c>
      <c r="G83" s="53">
        <f>G85</f>
        <v>0</v>
      </c>
      <c r="H83" s="53">
        <f>H85</f>
        <v>200000</v>
      </c>
      <c r="I83" s="53">
        <f>I85</f>
        <v>200000</v>
      </c>
    </row>
    <row r="84" spans="1:9" ht="24.75" customHeight="1" x14ac:dyDescent="0.25">
      <c r="A84" s="96">
        <v>4</v>
      </c>
      <c r="B84" s="97"/>
      <c r="C84" s="94"/>
      <c r="D84" s="95" t="s">
        <v>135</v>
      </c>
      <c r="E84" s="53">
        <f>E85</f>
        <v>100000</v>
      </c>
      <c r="F84" s="53">
        <f t="shared" ref="F84:I84" si="5">F85</f>
        <v>200000</v>
      </c>
      <c r="G84" s="53">
        <f t="shared" si="5"/>
        <v>0</v>
      </c>
      <c r="H84" s="53">
        <f t="shared" si="5"/>
        <v>200000</v>
      </c>
      <c r="I84" s="53">
        <f t="shared" si="5"/>
        <v>200000</v>
      </c>
    </row>
    <row r="85" spans="1:9" ht="25.5" x14ac:dyDescent="0.25">
      <c r="A85" s="54"/>
      <c r="B85" s="18">
        <v>45</v>
      </c>
      <c r="C85" s="13"/>
      <c r="D85" s="56" t="s">
        <v>87</v>
      </c>
      <c r="E85" s="57">
        <f t="shared" ref="E85:G85" si="6">E86</f>
        <v>100000</v>
      </c>
      <c r="F85" s="57">
        <f t="shared" si="6"/>
        <v>200000</v>
      </c>
      <c r="G85" s="57">
        <f t="shared" si="6"/>
        <v>0</v>
      </c>
      <c r="H85" s="57">
        <v>200000</v>
      </c>
      <c r="I85" s="57">
        <v>200000</v>
      </c>
    </row>
    <row r="86" spans="1:9" x14ac:dyDescent="0.25">
      <c r="A86" s="54"/>
      <c r="B86" s="18"/>
      <c r="C86" s="13">
        <v>4521</v>
      </c>
      <c r="D86" s="56" t="s">
        <v>121</v>
      </c>
      <c r="E86" s="57">
        <v>100000</v>
      </c>
      <c r="F86" s="57">
        <v>200000</v>
      </c>
      <c r="G86" s="57">
        <v>0</v>
      </c>
      <c r="H86" s="57"/>
      <c r="I86" s="57"/>
    </row>
    <row r="87" spans="1:9" ht="38.25" customHeight="1" x14ac:dyDescent="0.25">
      <c r="A87" s="219" t="s">
        <v>146</v>
      </c>
      <c r="B87" s="220"/>
      <c r="C87" s="221"/>
      <c r="D87" s="39" t="s">
        <v>88</v>
      </c>
      <c r="E87" s="49">
        <f>E88+E97+E107+E112</f>
        <v>59444.009999999995</v>
      </c>
      <c r="F87" s="49">
        <f>F88+F97+F107+F112</f>
        <v>80467</v>
      </c>
      <c r="G87" s="49">
        <f>G88+G97+G107+G112+G122</f>
        <v>95400</v>
      </c>
      <c r="H87" s="49">
        <f>H88+H97+H107+H112</f>
        <v>115000</v>
      </c>
      <c r="I87" s="49">
        <f>I88+I97+I107+I112</f>
        <v>115000</v>
      </c>
    </row>
    <row r="88" spans="1:9" ht="25.5" customHeight="1" x14ac:dyDescent="0.25">
      <c r="A88" s="222">
        <v>11</v>
      </c>
      <c r="B88" s="223"/>
      <c r="C88" s="224"/>
      <c r="D88" s="13" t="s">
        <v>76</v>
      </c>
      <c r="E88" s="53">
        <f>E90</f>
        <v>20880.23</v>
      </c>
      <c r="F88" s="53">
        <f>F90</f>
        <v>23772</v>
      </c>
      <c r="G88" s="53">
        <f>G90</f>
        <v>40500</v>
      </c>
      <c r="H88" s="53">
        <f>H90</f>
        <v>50000</v>
      </c>
      <c r="I88" s="53">
        <f>I90</f>
        <v>50000</v>
      </c>
    </row>
    <row r="89" spans="1:9" ht="25.5" customHeight="1" x14ac:dyDescent="0.25">
      <c r="A89" s="96">
        <v>3</v>
      </c>
      <c r="B89" s="97"/>
      <c r="C89" s="94"/>
      <c r="D89" s="95" t="s">
        <v>134</v>
      </c>
      <c r="E89" s="53">
        <f>E90</f>
        <v>20880.23</v>
      </c>
      <c r="F89" s="53">
        <f t="shared" ref="F89:I89" si="7">F90</f>
        <v>23772</v>
      </c>
      <c r="G89" s="53">
        <f t="shared" si="7"/>
        <v>40500</v>
      </c>
      <c r="H89" s="53">
        <f t="shared" si="7"/>
        <v>50000</v>
      </c>
      <c r="I89" s="53">
        <f t="shared" si="7"/>
        <v>50000</v>
      </c>
    </row>
    <row r="90" spans="1:9" x14ac:dyDescent="0.25">
      <c r="A90" s="54"/>
      <c r="B90" s="18">
        <v>32</v>
      </c>
      <c r="C90" s="13"/>
      <c r="D90" s="56" t="s">
        <v>83</v>
      </c>
      <c r="E90" s="57">
        <f>E91+E92+E93+E94+E95</f>
        <v>20880.23</v>
      </c>
      <c r="F90" s="57">
        <f>F91+F92+F93+F94+F95+F96</f>
        <v>23772</v>
      </c>
      <c r="G90" s="57">
        <f>G91+G92+G93+G94+G95+G96</f>
        <v>40500</v>
      </c>
      <c r="H90" s="57">
        <v>50000</v>
      </c>
      <c r="I90" s="57">
        <v>50000</v>
      </c>
    </row>
    <row r="91" spans="1:9" x14ac:dyDescent="0.25">
      <c r="A91" s="54"/>
      <c r="B91" s="18"/>
      <c r="C91" s="13">
        <v>3231</v>
      </c>
      <c r="D91" s="56" t="s">
        <v>104</v>
      </c>
      <c r="E91" s="57">
        <v>0</v>
      </c>
      <c r="F91" s="57">
        <v>400</v>
      </c>
      <c r="G91" s="57">
        <v>1000</v>
      </c>
      <c r="H91" s="57"/>
      <c r="I91" s="57"/>
    </row>
    <row r="92" spans="1:9" ht="15" customHeight="1" x14ac:dyDescent="0.25">
      <c r="A92" s="54"/>
      <c r="B92" s="18"/>
      <c r="C92" s="13">
        <v>3237</v>
      </c>
      <c r="D92" s="56" t="s">
        <v>110</v>
      </c>
      <c r="E92" s="57">
        <v>10249.27</v>
      </c>
      <c r="F92" s="57">
        <v>10986</v>
      </c>
      <c r="G92" s="57">
        <v>13500</v>
      </c>
      <c r="H92" s="57"/>
      <c r="I92" s="57"/>
    </row>
    <row r="93" spans="1:9" x14ac:dyDescent="0.25">
      <c r="A93" s="54"/>
      <c r="B93" s="18"/>
      <c r="C93" s="13">
        <v>3239</v>
      </c>
      <c r="D93" s="56" t="s">
        <v>112</v>
      </c>
      <c r="E93" s="57">
        <v>10497.12</v>
      </c>
      <c r="F93" s="57">
        <v>10686</v>
      </c>
      <c r="G93" s="57">
        <v>25000</v>
      </c>
      <c r="H93" s="57"/>
      <c r="I93" s="57"/>
    </row>
    <row r="94" spans="1:9" x14ac:dyDescent="0.25">
      <c r="A94" s="54"/>
      <c r="B94" s="18"/>
      <c r="C94" s="13">
        <v>3241</v>
      </c>
      <c r="D94" s="56" t="s">
        <v>122</v>
      </c>
      <c r="E94" s="57">
        <v>133.84</v>
      </c>
      <c r="F94" s="57">
        <v>0</v>
      </c>
      <c r="G94" s="57">
        <v>0</v>
      </c>
      <c r="H94" s="57"/>
      <c r="I94" s="57"/>
    </row>
    <row r="95" spans="1:9" x14ac:dyDescent="0.25">
      <c r="A95" s="54"/>
      <c r="B95" s="18"/>
      <c r="C95" s="13">
        <v>3292</v>
      </c>
      <c r="D95" s="56" t="s">
        <v>113</v>
      </c>
      <c r="E95" s="57">
        <v>0</v>
      </c>
      <c r="F95" s="57">
        <v>1400</v>
      </c>
      <c r="G95" s="57">
        <v>1000</v>
      </c>
      <c r="H95" s="57"/>
      <c r="I95" s="57"/>
    </row>
    <row r="96" spans="1:9" x14ac:dyDescent="0.25">
      <c r="A96" s="145"/>
      <c r="B96" s="146"/>
      <c r="C96" s="147">
        <v>3295</v>
      </c>
      <c r="D96" s="55" t="s">
        <v>115</v>
      </c>
      <c r="E96" s="57">
        <v>0</v>
      </c>
      <c r="F96" s="57">
        <v>300</v>
      </c>
      <c r="G96" s="57">
        <v>0</v>
      </c>
      <c r="H96" s="57"/>
      <c r="I96" s="57"/>
    </row>
    <row r="97" spans="1:9" x14ac:dyDescent="0.25">
      <c r="A97" s="54">
        <v>31</v>
      </c>
      <c r="B97" s="18"/>
      <c r="C97" s="13"/>
      <c r="D97" s="56" t="s">
        <v>77</v>
      </c>
      <c r="E97" s="57">
        <f>E99</f>
        <v>9653.49</v>
      </c>
      <c r="F97" s="57">
        <f>F99</f>
        <v>9250</v>
      </c>
      <c r="G97" s="57">
        <f>G99</f>
        <v>5400</v>
      </c>
      <c r="H97" s="57">
        <f>H99</f>
        <v>10000</v>
      </c>
      <c r="I97" s="57">
        <f>I99</f>
        <v>10000</v>
      </c>
    </row>
    <row r="98" spans="1:9" ht="22.5" customHeight="1" x14ac:dyDescent="0.25">
      <c r="A98" s="96">
        <v>3</v>
      </c>
      <c r="B98" s="97"/>
      <c r="C98" s="94"/>
      <c r="D98" s="95" t="s">
        <v>134</v>
      </c>
      <c r="E98" s="57">
        <f>E99</f>
        <v>9653.49</v>
      </c>
      <c r="F98" s="57">
        <f t="shared" ref="F98:H98" si="8">F99</f>
        <v>9250</v>
      </c>
      <c r="G98" s="57">
        <f t="shared" si="8"/>
        <v>5400</v>
      </c>
      <c r="H98" s="57">
        <f t="shared" si="8"/>
        <v>10000</v>
      </c>
      <c r="I98" s="57"/>
    </row>
    <row r="99" spans="1:9" x14ac:dyDescent="0.25">
      <c r="A99" s="54"/>
      <c r="B99" s="18">
        <v>32</v>
      </c>
      <c r="C99" s="13"/>
      <c r="D99" s="56" t="s">
        <v>83</v>
      </c>
      <c r="E99" s="57">
        <f>E100+E101+E102+E104+E105+E106+E103</f>
        <v>9653.49</v>
      </c>
      <c r="F99" s="57">
        <f>F100+F101+F102+F103+F104+F105+F106</f>
        <v>9250</v>
      </c>
      <c r="G99" s="57">
        <f>G100+G101+G102+G103+G104+G105+G106</f>
        <v>5400</v>
      </c>
      <c r="H99" s="57">
        <v>10000</v>
      </c>
      <c r="I99" s="57">
        <v>10000</v>
      </c>
    </row>
    <row r="100" spans="1:9" ht="25.5" customHeight="1" x14ac:dyDescent="0.25">
      <c r="A100" s="54"/>
      <c r="B100" s="18"/>
      <c r="C100" s="13">
        <v>3211</v>
      </c>
      <c r="D100" s="56" t="s">
        <v>98</v>
      </c>
      <c r="E100" s="57">
        <v>1709.66</v>
      </c>
      <c r="F100" s="57">
        <v>600</v>
      </c>
      <c r="G100" s="57">
        <v>600</v>
      </c>
      <c r="H100" s="57"/>
      <c r="I100" s="57"/>
    </row>
    <row r="101" spans="1:9" x14ac:dyDescent="0.25">
      <c r="A101" s="54"/>
      <c r="B101" s="18"/>
      <c r="C101" s="13">
        <v>3223</v>
      </c>
      <c r="D101" s="56" t="s">
        <v>102</v>
      </c>
      <c r="E101" s="57">
        <v>0</v>
      </c>
      <c r="F101" s="57">
        <v>200</v>
      </c>
      <c r="G101" s="57">
        <v>200</v>
      </c>
      <c r="H101" s="57"/>
      <c r="I101" s="57"/>
    </row>
    <row r="102" spans="1:9" x14ac:dyDescent="0.25">
      <c r="A102" s="54"/>
      <c r="B102" s="18"/>
      <c r="C102" s="13">
        <v>3234</v>
      </c>
      <c r="D102" s="56" t="s">
        <v>107</v>
      </c>
      <c r="E102" s="57">
        <v>0</v>
      </c>
      <c r="F102" s="57">
        <v>100</v>
      </c>
      <c r="G102" s="57">
        <v>100</v>
      </c>
      <c r="H102" s="57"/>
      <c r="I102" s="57"/>
    </row>
    <row r="103" spans="1:9" x14ac:dyDescent="0.25">
      <c r="A103" s="54"/>
      <c r="B103" s="18"/>
      <c r="C103" s="13">
        <v>3237</v>
      </c>
      <c r="D103" s="56" t="s">
        <v>110</v>
      </c>
      <c r="E103" s="57">
        <v>1653.19</v>
      </c>
      <c r="F103" s="57">
        <v>5100</v>
      </c>
      <c r="G103" s="57">
        <v>1000</v>
      </c>
      <c r="H103" s="57"/>
      <c r="I103" s="57"/>
    </row>
    <row r="104" spans="1:9" x14ac:dyDescent="0.25">
      <c r="A104" s="54"/>
      <c r="B104" s="18"/>
      <c r="C104" s="13">
        <v>3239</v>
      </c>
      <c r="D104" s="56" t="s">
        <v>112</v>
      </c>
      <c r="E104" s="57">
        <v>2821.77</v>
      </c>
      <c r="F104" s="57">
        <v>1000</v>
      </c>
      <c r="G104" s="57">
        <v>1000</v>
      </c>
      <c r="H104" s="57"/>
      <c r="I104" s="57"/>
    </row>
    <row r="105" spans="1:9" ht="15" customHeight="1" x14ac:dyDescent="0.25">
      <c r="A105" s="54"/>
      <c r="B105" s="18"/>
      <c r="C105" s="13">
        <v>3241</v>
      </c>
      <c r="D105" s="56" t="s">
        <v>122</v>
      </c>
      <c r="E105" s="57">
        <v>544.79</v>
      </c>
      <c r="F105" s="57">
        <v>250</v>
      </c>
      <c r="G105" s="57">
        <v>500</v>
      </c>
      <c r="H105" s="57"/>
      <c r="I105" s="57"/>
    </row>
    <row r="106" spans="1:9" ht="15" customHeight="1" x14ac:dyDescent="0.25">
      <c r="A106" s="54"/>
      <c r="B106" s="18"/>
      <c r="C106" s="13">
        <v>3293</v>
      </c>
      <c r="D106" s="56" t="s">
        <v>114</v>
      </c>
      <c r="E106" s="57">
        <v>2924.08</v>
      </c>
      <c r="F106" s="57">
        <v>2000</v>
      </c>
      <c r="G106" s="57">
        <v>2000</v>
      </c>
      <c r="H106" s="57"/>
      <c r="I106" s="57"/>
    </row>
    <row r="107" spans="1:9" ht="15" customHeight="1" x14ac:dyDescent="0.25">
      <c r="A107" s="54">
        <v>43</v>
      </c>
      <c r="B107" s="18"/>
      <c r="C107" s="13"/>
      <c r="D107" s="56" t="s">
        <v>188</v>
      </c>
      <c r="E107" s="57">
        <f>E109</f>
        <v>10348.290000000001</v>
      </c>
      <c r="F107" s="57">
        <f>F109</f>
        <v>10445</v>
      </c>
      <c r="G107" s="57">
        <f>G109</f>
        <v>10000</v>
      </c>
      <c r="H107" s="57">
        <f>H109</f>
        <v>15000</v>
      </c>
      <c r="I107" s="57">
        <f>I109</f>
        <v>15000</v>
      </c>
    </row>
    <row r="108" spans="1:9" ht="23.25" customHeight="1" x14ac:dyDescent="0.25">
      <c r="A108" s="96">
        <v>3</v>
      </c>
      <c r="B108" s="97"/>
      <c r="C108" s="94"/>
      <c r="D108" s="95" t="s">
        <v>134</v>
      </c>
      <c r="E108" s="57">
        <f>E109</f>
        <v>10348.290000000001</v>
      </c>
      <c r="F108" s="57">
        <f t="shared" ref="F108:I108" si="9">F109</f>
        <v>10445</v>
      </c>
      <c r="G108" s="57">
        <f t="shared" si="9"/>
        <v>10000</v>
      </c>
      <c r="H108" s="57">
        <f t="shared" si="9"/>
        <v>15000</v>
      </c>
      <c r="I108" s="57">
        <f t="shared" si="9"/>
        <v>15000</v>
      </c>
    </row>
    <row r="109" spans="1:9" x14ac:dyDescent="0.25">
      <c r="A109" s="54"/>
      <c r="B109" s="18">
        <v>32</v>
      </c>
      <c r="C109" s="13"/>
      <c r="D109" s="56" t="s">
        <v>83</v>
      </c>
      <c r="E109" s="57">
        <f>E110+E111</f>
        <v>10348.290000000001</v>
      </c>
      <c r="F109" s="57">
        <f>+F110+F111</f>
        <v>10445</v>
      </c>
      <c r="G109" s="57">
        <f>G110+G111</f>
        <v>10000</v>
      </c>
      <c r="H109" s="57">
        <v>15000</v>
      </c>
      <c r="I109" s="57">
        <v>15000</v>
      </c>
    </row>
    <row r="110" spans="1:9" x14ac:dyDescent="0.25">
      <c r="A110" s="54"/>
      <c r="B110" s="18"/>
      <c r="C110" s="13">
        <v>3237</v>
      </c>
      <c r="D110" s="56" t="s">
        <v>110</v>
      </c>
      <c r="E110" s="57">
        <v>6230.93</v>
      </c>
      <c r="F110" s="57">
        <v>5445</v>
      </c>
      <c r="G110" s="57">
        <v>5000</v>
      </c>
      <c r="H110" s="57"/>
      <c r="I110" s="57"/>
    </row>
    <row r="111" spans="1:9" ht="15" customHeight="1" x14ac:dyDescent="0.25">
      <c r="A111" s="54"/>
      <c r="B111" s="18"/>
      <c r="C111" s="13">
        <v>3239</v>
      </c>
      <c r="D111" s="56" t="s">
        <v>112</v>
      </c>
      <c r="E111" s="57">
        <v>4117.3599999999997</v>
      </c>
      <c r="F111" s="57">
        <v>5000</v>
      </c>
      <c r="G111" s="57">
        <v>5000</v>
      </c>
      <c r="H111" s="57"/>
      <c r="I111" s="57"/>
    </row>
    <row r="112" spans="1:9" ht="15" customHeight="1" x14ac:dyDescent="0.25">
      <c r="A112" s="54">
        <v>50</v>
      </c>
      <c r="B112" s="18"/>
      <c r="C112" s="13"/>
      <c r="D112" s="56" t="s">
        <v>78</v>
      </c>
      <c r="E112" s="57">
        <f>E114</f>
        <v>18561.999999999996</v>
      </c>
      <c r="F112" s="57">
        <f>F114</f>
        <v>37000</v>
      </c>
      <c r="G112" s="57">
        <f>G114</f>
        <v>37500</v>
      </c>
      <c r="H112" s="57">
        <f>H114</f>
        <v>40000</v>
      </c>
      <c r="I112" s="57">
        <f>I114</f>
        <v>40000</v>
      </c>
    </row>
    <row r="113" spans="1:21" ht="22.5" customHeight="1" x14ac:dyDescent="0.25">
      <c r="A113" s="96">
        <v>3</v>
      </c>
      <c r="B113" s="97"/>
      <c r="C113" s="94"/>
      <c r="D113" s="95" t="s">
        <v>134</v>
      </c>
      <c r="E113" s="57">
        <f>E114</f>
        <v>18561.999999999996</v>
      </c>
      <c r="F113" s="57">
        <f t="shared" ref="F113:I113" si="10">F114</f>
        <v>37000</v>
      </c>
      <c r="G113" s="57">
        <f t="shared" si="10"/>
        <v>37500</v>
      </c>
      <c r="H113" s="57">
        <f t="shared" si="10"/>
        <v>40000</v>
      </c>
      <c r="I113" s="57">
        <f t="shared" si="10"/>
        <v>40000</v>
      </c>
    </row>
    <row r="114" spans="1:21" x14ac:dyDescent="0.25">
      <c r="A114" s="54"/>
      <c r="B114" s="18">
        <v>32</v>
      </c>
      <c r="C114" s="13"/>
      <c r="D114" s="56" t="s">
        <v>83</v>
      </c>
      <c r="E114" s="57">
        <f>E115+E116+E117+E118+E119+E120+E121</f>
        <v>18561.999999999996</v>
      </c>
      <c r="F114" s="57">
        <f>F115+F116+F117+F118+F119+F120+F121</f>
        <v>37000</v>
      </c>
      <c r="G114" s="57">
        <f>G115+G116+G117+G118+G119+G120+G121</f>
        <v>37500</v>
      </c>
      <c r="H114" s="57">
        <v>40000</v>
      </c>
      <c r="I114" s="57">
        <v>40000</v>
      </c>
    </row>
    <row r="115" spans="1:21" x14ac:dyDescent="0.25">
      <c r="A115" s="54"/>
      <c r="B115" s="18"/>
      <c r="C115" s="13">
        <v>3211</v>
      </c>
      <c r="D115" s="56" t="s">
        <v>98</v>
      </c>
      <c r="E115" s="57">
        <v>1334.65</v>
      </c>
      <c r="F115" s="57">
        <v>0</v>
      </c>
      <c r="G115" s="57">
        <v>0</v>
      </c>
      <c r="H115" s="57"/>
      <c r="I115" s="57"/>
    </row>
    <row r="116" spans="1:21" ht="15" customHeight="1" x14ac:dyDescent="0.25">
      <c r="A116" s="54"/>
      <c r="B116" s="18"/>
      <c r="C116" s="13">
        <v>3223</v>
      </c>
      <c r="D116" s="56" t="s">
        <v>102</v>
      </c>
      <c r="E116" s="57">
        <v>224.85</v>
      </c>
      <c r="F116" s="57">
        <v>0</v>
      </c>
      <c r="G116" s="57">
        <v>0</v>
      </c>
      <c r="H116" s="57"/>
      <c r="I116" s="57"/>
    </row>
    <row r="117" spans="1:21" x14ac:dyDescent="0.25">
      <c r="A117" s="54"/>
      <c r="B117" s="18"/>
      <c r="C117" s="13">
        <v>3237</v>
      </c>
      <c r="D117" s="56" t="s">
        <v>110</v>
      </c>
      <c r="E117" s="57">
        <v>7091.45</v>
      </c>
      <c r="F117" s="57">
        <v>17000</v>
      </c>
      <c r="G117" s="57">
        <v>16500</v>
      </c>
      <c r="H117" s="57"/>
      <c r="I117" s="57"/>
    </row>
    <row r="118" spans="1:21" x14ac:dyDescent="0.25">
      <c r="A118" s="54"/>
      <c r="B118" s="18"/>
      <c r="C118" s="13">
        <v>3239</v>
      </c>
      <c r="D118" s="56" t="s">
        <v>112</v>
      </c>
      <c r="E118" s="57">
        <v>7920.9</v>
      </c>
      <c r="F118" s="57">
        <v>17000</v>
      </c>
      <c r="G118" s="57">
        <v>5000</v>
      </c>
      <c r="H118" s="57"/>
      <c r="I118" s="57"/>
    </row>
    <row r="119" spans="1:21" ht="15" customHeight="1" x14ac:dyDescent="0.25">
      <c r="A119" s="54"/>
      <c r="B119" s="18"/>
      <c r="C119" s="13">
        <v>3241</v>
      </c>
      <c r="D119" s="56" t="s">
        <v>122</v>
      </c>
      <c r="E119" s="57">
        <v>402.8</v>
      </c>
      <c r="F119" s="57">
        <v>3000</v>
      </c>
      <c r="G119" s="57">
        <v>16000</v>
      </c>
      <c r="H119" s="57"/>
      <c r="I119" s="57"/>
    </row>
    <row r="120" spans="1:21" ht="15" customHeight="1" x14ac:dyDescent="0.25">
      <c r="A120" s="54"/>
      <c r="B120" s="18"/>
      <c r="C120" s="13">
        <v>3292</v>
      </c>
      <c r="D120" s="56" t="s">
        <v>113</v>
      </c>
      <c r="E120" s="57">
        <v>1481.85</v>
      </c>
      <c r="F120" s="57">
        <v>0</v>
      </c>
      <c r="G120" s="57">
        <v>0</v>
      </c>
      <c r="H120" s="57"/>
      <c r="I120" s="57"/>
    </row>
    <row r="121" spans="1:21" x14ac:dyDescent="0.25">
      <c r="A121" s="54"/>
      <c r="B121" s="18"/>
      <c r="C121" s="13">
        <v>3295</v>
      </c>
      <c r="D121" s="56" t="s">
        <v>115</v>
      </c>
      <c r="E121" s="57">
        <v>105.5</v>
      </c>
      <c r="F121" s="57">
        <v>0</v>
      </c>
      <c r="G121" s="57">
        <v>0</v>
      </c>
      <c r="H121" s="57"/>
      <c r="I121" s="57"/>
    </row>
    <row r="122" spans="1:21" s="165" customFormat="1" x14ac:dyDescent="0.25">
      <c r="A122" s="167">
        <v>94</v>
      </c>
      <c r="B122" s="168"/>
      <c r="C122" s="169"/>
      <c r="D122" s="170" t="s">
        <v>199</v>
      </c>
      <c r="E122" s="161"/>
      <c r="F122" s="161"/>
      <c r="G122" s="161">
        <f>G123</f>
        <v>2000</v>
      </c>
      <c r="H122" s="161"/>
      <c r="I122" s="16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71"/>
    </row>
    <row r="123" spans="1:21" s="165" customFormat="1" x14ac:dyDescent="0.25">
      <c r="A123" s="172">
        <v>3</v>
      </c>
      <c r="B123" s="173"/>
      <c r="C123" s="174"/>
      <c r="D123" s="169" t="s">
        <v>134</v>
      </c>
      <c r="E123" s="161"/>
      <c r="F123" s="161"/>
      <c r="G123" s="161">
        <f>G124</f>
        <v>2000</v>
      </c>
      <c r="H123" s="161"/>
      <c r="I123" s="161"/>
      <c r="J123" s="171"/>
      <c r="K123" s="171"/>
      <c r="L123" s="171"/>
      <c r="M123" s="171"/>
      <c r="N123" s="171"/>
      <c r="O123" s="171"/>
      <c r="P123" s="171"/>
      <c r="Q123" s="171"/>
      <c r="R123" s="171"/>
      <c r="S123" s="171"/>
      <c r="T123" s="171"/>
      <c r="U123" s="171"/>
    </row>
    <row r="124" spans="1:21" s="165" customFormat="1" x14ac:dyDescent="0.25">
      <c r="A124" s="167"/>
      <c r="B124" s="168">
        <v>32</v>
      </c>
      <c r="C124" s="169"/>
      <c r="D124" s="170" t="s">
        <v>83</v>
      </c>
      <c r="E124" s="161"/>
      <c r="F124" s="161"/>
      <c r="G124" s="161">
        <f>G125</f>
        <v>2000</v>
      </c>
      <c r="H124" s="161"/>
      <c r="I124" s="161"/>
      <c r="J124" s="171"/>
      <c r="K124" s="171"/>
      <c r="L124" s="171"/>
      <c r="M124" s="171"/>
      <c r="N124" s="171"/>
      <c r="O124" s="171"/>
      <c r="P124" s="171"/>
      <c r="Q124" s="171"/>
      <c r="R124" s="171"/>
      <c r="S124" s="171"/>
      <c r="T124" s="171"/>
      <c r="U124" s="171"/>
    </row>
    <row r="125" spans="1:21" s="165" customFormat="1" x14ac:dyDescent="0.25">
      <c r="A125" s="167"/>
      <c r="B125" s="168"/>
      <c r="C125" s="169">
        <v>3237</v>
      </c>
      <c r="D125" s="170" t="s">
        <v>110</v>
      </c>
      <c r="E125" s="161"/>
      <c r="F125" s="161"/>
      <c r="G125" s="161">
        <v>2000</v>
      </c>
      <c r="H125" s="161"/>
      <c r="I125" s="161"/>
      <c r="J125" s="171"/>
      <c r="K125" s="171"/>
      <c r="L125" s="171"/>
      <c r="M125" s="171"/>
      <c r="N125" s="171"/>
      <c r="O125" s="171"/>
      <c r="P125" s="171"/>
      <c r="Q125" s="171"/>
      <c r="R125" s="171"/>
      <c r="S125" s="171"/>
      <c r="T125" s="171"/>
      <c r="U125" s="171"/>
    </row>
    <row r="126" spans="1:21" ht="25.5" customHeight="1" x14ac:dyDescent="0.25">
      <c r="A126" s="219" t="s">
        <v>147</v>
      </c>
      <c r="B126" s="220"/>
      <c r="C126" s="221"/>
      <c r="D126" s="39" t="s">
        <v>89</v>
      </c>
      <c r="E126" s="49">
        <f>E127+E136+E144+E153+E164</f>
        <v>74551.98</v>
      </c>
      <c r="F126" s="49">
        <f>F127+F136+F144+F153+F164</f>
        <v>75643</v>
      </c>
      <c r="G126" s="49">
        <f>G127+G136+G144+G153+G164+G179</f>
        <v>61300</v>
      </c>
      <c r="H126" s="49">
        <f>H127+H136+H144+H153+H164+H177</f>
        <v>75000</v>
      </c>
      <c r="I126" s="49">
        <f>I127+I136+I144+I153+I164+I177</f>
        <v>75000</v>
      </c>
    </row>
    <row r="127" spans="1:21" ht="25.5" customHeight="1" x14ac:dyDescent="0.25">
      <c r="A127" s="222">
        <v>11</v>
      </c>
      <c r="B127" s="223"/>
      <c r="C127" s="224"/>
      <c r="D127" s="13" t="s">
        <v>76</v>
      </c>
      <c r="E127" s="53">
        <f>E129</f>
        <v>5318.9699999999993</v>
      </c>
      <c r="F127" s="53">
        <f>F129</f>
        <v>7743</v>
      </c>
      <c r="G127" s="53">
        <f>G129</f>
        <v>5300</v>
      </c>
      <c r="H127" s="53">
        <f>H129</f>
        <v>10000</v>
      </c>
      <c r="I127" s="53">
        <f>I129</f>
        <v>10000</v>
      </c>
    </row>
    <row r="128" spans="1:21" ht="25.5" customHeight="1" x14ac:dyDescent="0.25">
      <c r="A128" s="96">
        <v>3</v>
      </c>
      <c r="B128" s="97"/>
      <c r="C128" s="94"/>
      <c r="D128" s="95" t="s">
        <v>134</v>
      </c>
      <c r="E128" s="53">
        <f>E129</f>
        <v>5318.9699999999993</v>
      </c>
      <c r="F128" s="53">
        <f t="shared" ref="F128:I128" si="11">F129</f>
        <v>7743</v>
      </c>
      <c r="G128" s="53">
        <f t="shared" si="11"/>
        <v>5300</v>
      </c>
      <c r="H128" s="53">
        <f t="shared" si="11"/>
        <v>10000</v>
      </c>
      <c r="I128" s="53">
        <f t="shared" si="11"/>
        <v>10000</v>
      </c>
    </row>
    <row r="129" spans="1:9" ht="17.25" customHeight="1" x14ac:dyDescent="0.25">
      <c r="A129" s="54"/>
      <c r="B129" s="18">
        <v>32</v>
      </c>
      <c r="C129" s="13"/>
      <c r="D129" s="56" t="s">
        <v>83</v>
      </c>
      <c r="E129" s="57">
        <f>E130+E134+E135+E131+E132+E133</f>
        <v>5318.9699999999993</v>
      </c>
      <c r="F129" s="57">
        <f>F130+F134+F135+F133+F132+F131</f>
        <v>7743</v>
      </c>
      <c r="G129" s="57">
        <f>G130+G132+G133+G134+G135+G131</f>
        <v>5300</v>
      </c>
      <c r="H129" s="57">
        <v>10000</v>
      </c>
      <c r="I129" s="57">
        <v>10000</v>
      </c>
    </row>
    <row r="130" spans="1:9" ht="25.5" customHeight="1" x14ac:dyDescent="0.25">
      <c r="A130" s="54"/>
      <c r="B130" s="18"/>
      <c r="C130" s="13">
        <v>3212</v>
      </c>
      <c r="D130" s="56" t="s">
        <v>99</v>
      </c>
      <c r="E130" s="57">
        <v>218.43</v>
      </c>
      <c r="F130" s="57">
        <v>2000</v>
      </c>
      <c r="G130" s="57">
        <v>800</v>
      </c>
      <c r="H130" s="57"/>
      <c r="I130" s="57"/>
    </row>
    <row r="131" spans="1:9" ht="25.5" customHeight="1" x14ac:dyDescent="0.25">
      <c r="A131" s="145"/>
      <c r="B131" s="146"/>
      <c r="C131" s="147">
        <v>3224</v>
      </c>
      <c r="D131" s="56" t="s">
        <v>103</v>
      </c>
      <c r="E131" s="57">
        <v>133.15</v>
      </c>
      <c r="F131" s="57">
        <v>100</v>
      </c>
      <c r="G131" s="57">
        <v>200</v>
      </c>
      <c r="H131" s="57"/>
      <c r="I131" s="57"/>
    </row>
    <row r="132" spans="1:9" x14ac:dyDescent="0.25">
      <c r="A132" s="72"/>
      <c r="B132" s="73"/>
      <c r="C132" s="74">
        <v>3225</v>
      </c>
      <c r="D132" s="56" t="s">
        <v>137</v>
      </c>
      <c r="E132" s="57">
        <v>71.5</v>
      </c>
      <c r="F132" s="57">
        <v>600</v>
      </c>
      <c r="G132" s="57">
        <v>200</v>
      </c>
      <c r="H132" s="57"/>
      <c r="I132" s="57"/>
    </row>
    <row r="133" spans="1:9" x14ac:dyDescent="0.25">
      <c r="A133" s="72"/>
      <c r="B133" s="73"/>
      <c r="C133" s="74">
        <v>3232</v>
      </c>
      <c r="D133" s="56" t="s">
        <v>105</v>
      </c>
      <c r="E133" s="57">
        <v>1500</v>
      </c>
      <c r="F133" s="57">
        <v>3000</v>
      </c>
      <c r="G133" s="57">
        <v>0</v>
      </c>
      <c r="H133" s="57"/>
      <c r="I133" s="57"/>
    </row>
    <row r="134" spans="1:9" ht="15" customHeight="1" x14ac:dyDescent="0.25">
      <c r="A134" s="54"/>
      <c r="B134" s="18"/>
      <c r="C134" s="13">
        <v>3237</v>
      </c>
      <c r="D134" s="56" t="s">
        <v>110</v>
      </c>
      <c r="E134" s="57">
        <v>3395.89</v>
      </c>
      <c r="F134" s="57">
        <v>723</v>
      </c>
      <c r="G134" s="57">
        <v>4100</v>
      </c>
      <c r="H134" s="57"/>
      <c r="I134" s="57"/>
    </row>
    <row r="135" spans="1:9" ht="15" customHeight="1" x14ac:dyDescent="0.25">
      <c r="A135" s="54"/>
      <c r="B135" s="18"/>
      <c r="C135" s="13">
        <v>3241</v>
      </c>
      <c r="D135" s="56" t="s">
        <v>122</v>
      </c>
      <c r="E135" s="57">
        <v>0</v>
      </c>
      <c r="F135" s="57">
        <v>1320</v>
      </c>
      <c r="G135" s="57">
        <v>0</v>
      </c>
      <c r="H135" s="57"/>
      <c r="I135" s="57"/>
    </row>
    <row r="136" spans="1:9" ht="15" customHeight="1" x14ac:dyDescent="0.25">
      <c r="A136" s="54">
        <v>31</v>
      </c>
      <c r="B136" s="18"/>
      <c r="C136" s="13"/>
      <c r="D136" s="56" t="s">
        <v>77</v>
      </c>
      <c r="E136" s="57">
        <f>E138</f>
        <v>6164.02</v>
      </c>
      <c r="F136" s="57">
        <f>F138</f>
        <v>4900</v>
      </c>
      <c r="G136" s="57">
        <f>G138</f>
        <v>5500</v>
      </c>
      <c r="H136" s="57">
        <f>H138</f>
        <v>7000</v>
      </c>
      <c r="I136" s="57">
        <f>I138</f>
        <v>7000</v>
      </c>
    </row>
    <row r="137" spans="1:9" ht="23.25" customHeight="1" x14ac:dyDescent="0.25">
      <c r="A137" s="96">
        <v>3</v>
      </c>
      <c r="B137" s="97"/>
      <c r="C137" s="94"/>
      <c r="D137" s="95" t="s">
        <v>134</v>
      </c>
      <c r="E137" s="57">
        <f>E138</f>
        <v>6164.02</v>
      </c>
      <c r="F137" s="57">
        <f t="shared" ref="F137:I137" si="12">F138</f>
        <v>4900</v>
      </c>
      <c r="G137" s="57">
        <f>G138</f>
        <v>5500</v>
      </c>
      <c r="H137" s="57">
        <f t="shared" si="12"/>
        <v>7000</v>
      </c>
      <c r="I137" s="57">
        <f t="shared" si="12"/>
        <v>7000</v>
      </c>
    </row>
    <row r="138" spans="1:9" x14ac:dyDescent="0.25">
      <c r="A138" s="54"/>
      <c r="B138" s="18">
        <v>32</v>
      </c>
      <c r="C138" s="13"/>
      <c r="D138" s="56" t="s">
        <v>83</v>
      </c>
      <c r="E138" s="57">
        <f>E139+E142+E141+E143</f>
        <v>6164.02</v>
      </c>
      <c r="F138" s="57">
        <f>F139+F142+F143+F140+F141</f>
        <v>4900</v>
      </c>
      <c r="G138" s="57">
        <f>G139+G140+G141+G142+G143</f>
        <v>5500</v>
      </c>
      <c r="H138" s="57">
        <v>7000</v>
      </c>
      <c r="I138" s="57">
        <v>7000</v>
      </c>
    </row>
    <row r="139" spans="1:9" ht="25.5" customHeight="1" x14ac:dyDescent="0.25">
      <c r="A139" s="54"/>
      <c r="B139" s="18"/>
      <c r="C139" s="13">
        <v>3212</v>
      </c>
      <c r="D139" s="56" t="s">
        <v>99</v>
      </c>
      <c r="E139" s="57">
        <v>791.48</v>
      </c>
      <c r="F139" s="57">
        <v>500</v>
      </c>
      <c r="G139" s="57">
        <v>500</v>
      </c>
      <c r="H139" s="57"/>
      <c r="I139" s="57"/>
    </row>
    <row r="140" spans="1:9" ht="25.5" customHeight="1" x14ac:dyDescent="0.25">
      <c r="A140" s="145"/>
      <c r="B140" s="146"/>
      <c r="C140" s="147">
        <v>3224</v>
      </c>
      <c r="D140" s="56" t="s">
        <v>103</v>
      </c>
      <c r="E140" s="57">
        <v>0</v>
      </c>
      <c r="F140" s="57">
        <v>300</v>
      </c>
      <c r="G140" s="57">
        <v>1000</v>
      </c>
      <c r="H140" s="57"/>
      <c r="I140" s="57"/>
    </row>
    <row r="141" spans="1:9" ht="25.5" customHeight="1" x14ac:dyDescent="0.25">
      <c r="A141" s="145"/>
      <c r="B141" s="146"/>
      <c r="C141" s="147">
        <v>3232</v>
      </c>
      <c r="D141" s="56" t="s">
        <v>105</v>
      </c>
      <c r="E141" s="57">
        <v>826.93</v>
      </c>
      <c r="F141" s="57">
        <v>0</v>
      </c>
      <c r="G141" s="57">
        <v>1000</v>
      </c>
      <c r="H141" s="57"/>
      <c r="I141" s="57"/>
    </row>
    <row r="142" spans="1:9" x14ac:dyDescent="0.25">
      <c r="A142" s="54"/>
      <c r="B142" s="18"/>
      <c r="C142" s="13">
        <v>3237</v>
      </c>
      <c r="D142" s="56" t="s">
        <v>110</v>
      </c>
      <c r="E142" s="57">
        <v>3295.61</v>
      </c>
      <c r="F142" s="57">
        <v>2400</v>
      </c>
      <c r="G142" s="57">
        <v>2000</v>
      </c>
      <c r="H142" s="57"/>
      <c r="I142" s="57"/>
    </row>
    <row r="143" spans="1:9" ht="15" customHeight="1" x14ac:dyDescent="0.25">
      <c r="A143" s="54"/>
      <c r="B143" s="18"/>
      <c r="C143" s="13">
        <v>3241</v>
      </c>
      <c r="D143" s="56" t="s">
        <v>122</v>
      </c>
      <c r="E143" s="57">
        <v>1250</v>
      </c>
      <c r="F143" s="57">
        <v>1700</v>
      </c>
      <c r="G143" s="57">
        <v>1000</v>
      </c>
      <c r="H143" s="57"/>
      <c r="I143" s="57"/>
    </row>
    <row r="144" spans="1:9" ht="25.5" customHeight="1" x14ac:dyDescent="0.25">
      <c r="A144" s="54">
        <v>50</v>
      </c>
      <c r="B144" s="18"/>
      <c r="C144" s="13"/>
      <c r="D144" s="56" t="s">
        <v>78</v>
      </c>
      <c r="E144" s="57">
        <f>E146</f>
        <v>36000</v>
      </c>
      <c r="F144" s="57">
        <f>F146</f>
        <v>40000</v>
      </c>
      <c r="G144" s="57">
        <f>G146</f>
        <v>24500</v>
      </c>
      <c r="H144" s="57">
        <f>H146</f>
        <v>30000</v>
      </c>
      <c r="I144" s="57">
        <f>I146</f>
        <v>30000</v>
      </c>
    </row>
    <row r="145" spans="1:9" ht="25.5" customHeight="1" x14ac:dyDescent="0.25">
      <c r="A145" s="96">
        <v>3</v>
      </c>
      <c r="B145" s="97"/>
      <c r="C145" s="94"/>
      <c r="D145" s="95" t="s">
        <v>134</v>
      </c>
      <c r="E145" s="57">
        <f>E146</f>
        <v>36000</v>
      </c>
      <c r="F145" s="57">
        <f t="shared" ref="F145:I145" si="13">F146</f>
        <v>40000</v>
      </c>
      <c r="G145" s="57">
        <f t="shared" si="13"/>
        <v>24500</v>
      </c>
      <c r="H145" s="57">
        <f t="shared" si="13"/>
        <v>30000</v>
      </c>
      <c r="I145" s="57">
        <f t="shared" si="13"/>
        <v>30000</v>
      </c>
    </row>
    <row r="146" spans="1:9" x14ac:dyDescent="0.25">
      <c r="A146" s="54"/>
      <c r="B146" s="18">
        <v>32</v>
      </c>
      <c r="C146" s="13"/>
      <c r="D146" s="56" t="s">
        <v>83</v>
      </c>
      <c r="E146" s="57">
        <f>E148+E149+E150+E152</f>
        <v>36000</v>
      </c>
      <c r="F146" s="57">
        <f>F147+F148+F149+F150+F152</f>
        <v>40000</v>
      </c>
      <c r="G146" s="57">
        <f>G147+G148+G149+G150+G152+G151</f>
        <v>24500</v>
      </c>
      <c r="H146" s="57">
        <v>30000</v>
      </c>
      <c r="I146" s="57">
        <v>30000</v>
      </c>
    </row>
    <row r="147" spans="1:9" ht="25.5" x14ac:dyDescent="0.25">
      <c r="A147" s="54"/>
      <c r="B147" s="18"/>
      <c r="C147" s="13">
        <v>3212</v>
      </c>
      <c r="D147" s="56" t="s">
        <v>99</v>
      </c>
      <c r="E147" s="57">
        <v>0</v>
      </c>
      <c r="F147" s="57">
        <v>2140</v>
      </c>
      <c r="G147" s="57">
        <v>0</v>
      </c>
      <c r="H147" s="57"/>
      <c r="I147" s="57"/>
    </row>
    <row r="148" spans="1:9" ht="15" customHeight="1" x14ac:dyDescent="0.25">
      <c r="A148" s="54"/>
      <c r="B148" s="18"/>
      <c r="C148" s="13">
        <v>3232</v>
      </c>
      <c r="D148" s="56" t="s">
        <v>105</v>
      </c>
      <c r="E148" s="57">
        <v>14000</v>
      </c>
      <c r="F148" s="57">
        <v>15000</v>
      </c>
      <c r="G148" s="57">
        <v>0</v>
      </c>
      <c r="H148" s="57"/>
      <c r="I148" s="57"/>
    </row>
    <row r="149" spans="1:9" x14ac:dyDescent="0.25">
      <c r="A149" s="54"/>
      <c r="B149" s="18"/>
      <c r="C149" s="13">
        <v>3235</v>
      </c>
      <c r="D149" s="56" t="s">
        <v>108</v>
      </c>
      <c r="E149" s="57">
        <v>975</v>
      </c>
      <c r="F149" s="57">
        <v>0</v>
      </c>
      <c r="G149" s="57">
        <v>0</v>
      </c>
      <c r="H149" s="57"/>
      <c r="I149" s="57"/>
    </row>
    <row r="150" spans="1:9" x14ac:dyDescent="0.25">
      <c r="A150" s="54"/>
      <c r="B150" s="18"/>
      <c r="C150" s="13">
        <v>3237</v>
      </c>
      <c r="D150" s="56" t="s">
        <v>110</v>
      </c>
      <c r="E150" s="57">
        <v>15822.92</v>
      </c>
      <c r="F150" s="57">
        <v>18000</v>
      </c>
      <c r="G150" s="57">
        <v>10000</v>
      </c>
      <c r="H150" s="57"/>
      <c r="I150" s="57"/>
    </row>
    <row r="151" spans="1:9" s="171" customFormat="1" x14ac:dyDescent="0.25">
      <c r="A151" s="167"/>
      <c r="B151" s="168"/>
      <c r="C151" s="169">
        <v>3239</v>
      </c>
      <c r="D151" s="170" t="s">
        <v>112</v>
      </c>
      <c r="E151" s="161">
        <v>0</v>
      </c>
      <c r="F151" s="161">
        <v>0</v>
      </c>
      <c r="G151" s="161">
        <v>10000</v>
      </c>
      <c r="H151" s="161"/>
      <c r="I151" s="161"/>
    </row>
    <row r="152" spans="1:9" x14ac:dyDescent="0.25">
      <c r="A152" s="54"/>
      <c r="B152" s="18"/>
      <c r="C152" s="13">
        <v>3241</v>
      </c>
      <c r="D152" s="56" t="s">
        <v>122</v>
      </c>
      <c r="E152" s="57">
        <v>5202.08</v>
      </c>
      <c r="F152" s="57">
        <v>4860</v>
      </c>
      <c r="G152" s="57">
        <v>4500</v>
      </c>
      <c r="H152" s="57"/>
      <c r="I152" s="57"/>
    </row>
    <row r="153" spans="1:9" x14ac:dyDescent="0.25">
      <c r="A153" s="54">
        <v>52</v>
      </c>
      <c r="B153" s="18"/>
      <c r="C153" s="13"/>
      <c r="D153" s="56" t="s">
        <v>79</v>
      </c>
      <c r="E153" s="57">
        <f>E156</f>
        <v>3799.9999999999995</v>
      </c>
      <c r="F153" s="57">
        <f>F156</f>
        <v>3000</v>
      </c>
      <c r="G153" s="57">
        <f>G156</f>
        <v>3000</v>
      </c>
      <c r="H153" s="57">
        <f>H156</f>
        <v>3000</v>
      </c>
      <c r="I153" s="57">
        <f>I156</f>
        <v>3000</v>
      </c>
    </row>
    <row r="154" spans="1:9" x14ac:dyDescent="0.25">
      <c r="A154" s="153"/>
      <c r="B154" s="154">
        <v>522</v>
      </c>
      <c r="C154" s="155"/>
      <c r="D154" s="56" t="s">
        <v>189</v>
      </c>
      <c r="E154" s="57">
        <f>E155</f>
        <v>3799.9999999999995</v>
      </c>
      <c r="F154" s="57">
        <f>F155</f>
        <v>3000</v>
      </c>
      <c r="G154" s="57">
        <f>G155</f>
        <v>3000</v>
      </c>
      <c r="H154" s="57">
        <f>H155</f>
        <v>3000</v>
      </c>
      <c r="I154" s="57">
        <f>I155</f>
        <v>3000</v>
      </c>
    </row>
    <row r="155" spans="1:9" ht="21" customHeight="1" x14ac:dyDescent="0.25">
      <c r="A155" s="96">
        <v>3</v>
      </c>
      <c r="B155" s="97"/>
      <c r="C155" s="94"/>
      <c r="D155" s="95" t="s">
        <v>134</v>
      </c>
      <c r="E155" s="57">
        <f>E156</f>
        <v>3799.9999999999995</v>
      </c>
      <c r="F155" s="57">
        <f t="shared" ref="F155:I155" si="14">F156</f>
        <v>3000</v>
      </c>
      <c r="G155" s="57">
        <f t="shared" si="14"/>
        <v>3000</v>
      </c>
      <c r="H155" s="57">
        <f>H156</f>
        <v>3000</v>
      </c>
      <c r="I155" s="57">
        <f t="shared" si="14"/>
        <v>3000</v>
      </c>
    </row>
    <row r="156" spans="1:9" x14ac:dyDescent="0.25">
      <c r="A156" s="54"/>
      <c r="B156" s="18">
        <v>32</v>
      </c>
      <c r="C156" s="13"/>
      <c r="D156" s="56" t="s">
        <v>83</v>
      </c>
      <c r="E156" s="57">
        <f>E158+E160+E162+E159+E161+E163+E157</f>
        <v>3799.9999999999995</v>
      </c>
      <c r="F156" s="57">
        <f>F157+F158+F160+F162+F163+F161+F159</f>
        <v>3000</v>
      </c>
      <c r="G156" s="57">
        <f>G157+G158+G160+G161+G162+G163</f>
        <v>3000</v>
      </c>
      <c r="H156" s="57">
        <v>3000</v>
      </c>
      <c r="I156" s="57">
        <v>3000</v>
      </c>
    </row>
    <row r="157" spans="1:9" ht="25.5" x14ac:dyDescent="0.25">
      <c r="A157" s="54"/>
      <c r="B157" s="18"/>
      <c r="C157" s="13">
        <v>3212</v>
      </c>
      <c r="D157" s="56" t="s">
        <v>99</v>
      </c>
      <c r="E157" s="57">
        <v>709.93</v>
      </c>
      <c r="F157" s="57">
        <v>0</v>
      </c>
      <c r="G157" s="57">
        <v>0</v>
      </c>
      <c r="H157" s="57"/>
      <c r="I157" s="57"/>
    </row>
    <row r="158" spans="1:9" ht="25.5" x14ac:dyDescent="0.25">
      <c r="A158" s="54"/>
      <c r="B158" s="18"/>
      <c r="C158" s="13">
        <v>3224</v>
      </c>
      <c r="D158" s="56" t="s">
        <v>103</v>
      </c>
      <c r="E158" s="57">
        <v>243.6</v>
      </c>
      <c r="F158" s="57">
        <v>0</v>
      </c>
      <c r="G158" s="57">
        <v>0</v>
      </c>
      <c r="H158" s="57"/>
      <c r="I158" s="57"/>
    </row>
    <row r="159" spans="1:9" x14ac:dyDescent="0.25">
      <c r="A159" s="145"/>
      <c r="B159" s="146"/>
      <c r="C159" s="147">
        <v>3225</v>
      </c>
      <c r="D159" s="56" t="s">
        <v>137</v>
      </c>
      <c r="E159" s="57">
        <v>178</v>
      </c>
      <c r="F159" s="57">
        <v>0</v>
      </c>
      <c r="G159" s="57">
        <v>0</v>
      </c>
      <c r="H159" s="57"/>
      <c r="I159" s="57"/>
    </row>
    <row r="160" spans="1:9" ht="15" customHeight="1" x14ac:dyDescent="0.25">
      <c r="A160" s="54"/>
      <c r="B160" s="18"/>
      <c r="C160" s="13">
        <v>3232</v>
      </c>
      <c r="D160" s="56" t="s">
        <v>105</v>
      </c>
      <c r="E160" s="57">
        <v>716.39</v>
      </c>
      <c r="F160" s="57">
        <v>0</v>
      </c>
      <c r="G160" s="57">
        <v>0</v>
      </c>
      <c r="H160" s="57"/>
      <c r="I160" s="57"/>
    </row>
    <row r="161" spans="1:9" ht="15" customHeight="1" x14ac:dyDescent="0.25">
      <c r="A161" s="72"/>
      <c r="B161" s="73"/>
      <c r="C161" s="74">
        <v>3235</v>
      </c>
      <c r="D161" s="56" t="s">
        <v>108</v>
      </c>
      <c r="E161" s="57">
        <v>0</v>
      </c>
      <c r="F161" s="57">
        <v>3000</v>
      </c>
      <c r="G161" s="57">
        <v>0</v>
      </c>
      <c r="H161" s="57"/>
      <c r="I161" s="57"/>
    </row>
    <row r="162" spans="1:9" x14ac:dyDescent="0.25">
      <c r="A162" s="54"/>
      <c r="B162" s="18"/>
      <c r="C162" s="13">
        <v>3237</v>
      </c>
      <c r="D162" s="56" t="s">
        <v>110</v>
      </c>
      <c r="E162" s="57">
        <v>1101.54</v>
      </c>
      <c r="F162" s="57">
        <v>0</v>
      </c>
      <c r="G162" s="57">
        <v>0</v>
      </c>
      <c r="H162" s="57"/>
      <c r="I162" s="57"/>
    </row>
    <row r="163" spans="1:9" x14ac:dyDescent="0.25">
      <c r="A163" s="54"/>
      <c r="B163" s="18"/>
      <c r="C163" s="13">
        <v>3241</v>
      </c>
      <c r="D163" s="56" t="s">
        <v>122</v>
      </c>
      <c r="E163" s="57">
        <v>850.54</v>
      </c>
      <c r="F163" s="57">
        <v>0</v>
      </c>
      <c r="G163" s="57">
        <v>3000</v>
      </c>
      <c r="H163" s="57"/>
      <c r="I163" s="57"/>
    </row>
    <row r="164" spans="1:9" x14ac:dyDescent="0.25">
      <c r="A164" s="54">
        <v>52</v>
      </c>
      <c r="B164" s="18"/>
      <c r="C164" s="13"/>
      <c r="D164" s="56" t="s">
        <v>79</v>
      </c>
      <c r="E164" s="57">
        <f>E166+E176</f>
        <v>23268.99</v>
      </c>
      <c r="F164" s="57">
        <f>F167+F177</f>
        <v>20000</v>
      </c>
      <c r="G164" s="57">
        <f>G167</f>
        <v>22000</v>
      </c>
      <c r="H164" s="57">
        <f>H167</f>
        <v>25000</v>
      </c>
      <c r="I164" s="57">
        <f>I167</f>
        <v>25000</v>
      </c>
    </row>
    <row r="165" spans="1:9" x14ac:dyDescent="0.25">
      <c r="A165" s="153"/>
      <c r="B165" s="154">
        <v>521</v>
      </c>
      <c r="C165" s="155"/>
      <c r="D165" s="56" t="s">
        <v>190</v>
      </c>
      <c r="E165" s="57">
        <f>E166+E176</f>
        <v>23268.99</v>
      </c>
      <c r="F165" s="57">
        <f t="shared" ref="F165:I165" si="15">F166</f>
        <v>20000</v>
      </c>
      <c r="G165" s="57">
        <f t="shared" si="15"/>
        <v>22000</v>
      </c>
      <c r="H165" s="57">
        <f t="shared" si="15"/>
        <v>25000</v>
      </c>
      <c r="I165" s="57">
        <f t="shared" si="15"/>
        <v>25000</v>
      </c>
    </row>
    <row r="166" spans="1:9" ht="22.5" customHeight="1" x14ac:dyDescent="0.25">
      <c r="A166" s="96">
        <v>3</v>
      </c>
      <c r="B166" s="97"/>
      <c r="C166" s="94"/>
      <c r="D166" s="95" t="s">
        <v>134</v>
      </c>
      <c r="E166" s="57">
        <f>E167</f>
        <v>22981.59</v>
      </c>
      <c r="F166" s="57">
        <f t="shared" ref="F166:I166" si="16">F167</f>
        <v>20000</v>
      </c>
      <c r="G166" s="57">
        <f t="shared" si="16"/>
        <v>22000</v>
      </c>
      <c r="H166" s="57">
        <f t="shared" si="16"/>
        <v>25000</v>
      </c>
      <c r="I166" s="57">
        <f t="shared" si="16"/>
        <v>25000</v>
      </c>
    </row>
    <row r="167" spans="1:9" x14ac:dyDescent="0.25">
      <c r="A167" s="54"/>
      <c r="B167" s="18">
        <v>32</v>
      </c>
      <c r="C167" s="13"/>
      <c r="D167" s="56" t="s">
        <v>83</v>
      </c>
      <c r="E167" s="57">
        <f>E168+E170+E173+E175+E169+E171+E172+E174</f>
        <v>22981.59</v>
      </c>
      <c r="F167" s="57">
        <f>F168+F170+F173+F174+F175+F171+F172</f>
        <v>20000</v>
      </c>
      <c r="G167" s="57">
        <f>G168+G170+G171+G173+G174+G175</f>
        <v>22000</v>
      </c>
      <c r="H167" s="57">
        <v>25000</v>
      </c>
      <c r="I167" s="57">
        <v>25000</v>
      </c>
    </row>
    <row r="168" spans="1:9" ht="25.5" customHeight="1" x14ac:dyDescent="0.25">
      <c r="A168" s="54"/>
      <c r="B168" s="18"/>
      <c r="C168" s="13">
        <v>3212</v>
      </c>
      <c r="D168" s="56" t="s">
        <v>99</v>
      </c>
      <c r="E168" s="57">
        <v>1942.97</v>
      </c>
      <c r="F168" s="57">
        <v>2243</v>
      </c>
      <c r="G168" s="57">
        <v>2700</v>
      </c>
      <c r="H168" s="57"/>
      <c r="I168" s="57"/>
    </row>
    <row r="169" spans="1:9" ht="25.5" customHeight="1" x14ac:dyDescent="0.25">
      <c r="A169" s="145"/>
      <c r="B169" s="146"/>
      <c r="C169" s="147">
        <v>3214</v>
      </c>
      <c r="D169" s="56" t="s">
        <v>172</v>
      </c>
      <c r="E169" s="57">
        <v>352</v>
      </c>
      <c r="F169" s="57">
        <v>0</v>
      </c>
      <c r="G169" s="57">
        <v>0</v>
      </c>
      <c r="H169" s="57"/>
      <c r="I169" s="57"/>
    </row>
    <row r="170" spans="1:9" ht="25.5" customHeight="1" x14ac:dyDescent="0.25">
      <c r="A170" s="54"/>
      <c r="B170" s="18"/>
      <c r="C170" s="13">
        <v>3224</v>
      </c>
      <c r="D170" s="56" t="s">
        <v>103</v>
      </c>
      <c r="E170" s="57">
        <v>495.45</v>
      </c>
      <c r="F170" s="57">
        <v>352</v>
      </c>
      <c r="G170" s="57">
        <v>500</v>
      </c>
      <c r="H170" s="57"/>
      <c r="I170" s="57"/>
    </row>
    <row r="171" spans="1:9" x14ac:dyDescent="0.25">
      <c r="A171" s="72"/>
      <c r="B171" s="73"/>
      <c r="C171" s="74">
        <v>3225</v>
      </c>
      <c r="D171" s="56" t="s">
        <v>137</v>
      </c>
      <c r="E171" s="57">
        <v>0</v>
      </c>
      <c r="F171" s="57">
        <v>300</v>
      </c>
      <c r="G171" s="57">
        <v>100</v>
      </c>
      <c r="H171" s="57"/>
      <c r="I171" s="57"/>
    </row>
    <row r="172" spans="1:9" x14ac:dyDescent="0.25">
      <c r="A172" s="145"/>
      <c r="B172" s="146"/>
      <c r="C172" s="147">
        <v>3227</v>
      </c>
      <c r="D172" s="56" t="s">
        <v>173</v>
      </c>
      <c r="E172" s="57">
        <v>89.8</v>
      </c>
      <c r="F172" s="57">
        <v>0</v>
      </c>
      <c r="G172" s="57">
        <v>0</v>
      </c>
      <c r="H172" s="57"/>
      <c r="I172" s="57"/>
    </row>
    <row r="173" spans="1:9" x14ac:dyDescent="0.25">
      <c r="A173" s="54"/>
      <c r="B173" s="18"/>
      <c r="C173" s="13">
        <v>3232</v>
      </c>
      <c r="D173" s="56" t="s">
        <v>105</v>
      </c>
      <c r="E173" s="57">
        <v>7879.17</v>
      </c>
      <c r="F173" s="57">
        <v>5226</v>
      </c>
      <c r="G173" s="57">
        <v>1500</v>
      </c>
      <c r="H173" s="57"/>
      <c r="I173" s="57"/>
    </row>
    <row r="174" spans="1:9" x14ac:dyDescent="0.25">
      <c r="A174" s="54"/>
      <c r="B174" s="18"/>
      <c r="C174" s="13">
        <v>3235</v>
      </c>
      <c r="D174" s="56" t="s">
        <v>108</v>
      </c>
      <c r="E174" s="57">
        <v>300</v>
      </c>
      <c r="F174" s="57">
        <v>300</v>
      </c>
      <c r="G174" s="57">
        <v>300</v>
      </c>
      <c r="H174" s="57"/>
      <c r="I174" s="57"/>
    </row>
    <row r="175" spans="1:9" x14ac:dyDescent="0.25">
      <c r="A175" s="54"/>
      <c r="B175" s="18"/>
      <c r="C175" s="13">
        <v>3237</v>
      </c>
      <c r="D175" s="56" t="s">
        <v>110</v>
      </c>
      <c r="E175" s="57">
        <v>11922.2</v>
      </c>
      <c r="F175" s="57">
        <v>11579</v>
      </c>
      <c r="G175" s="57">
        <v>16900</v>
      </c>
      <c r="H175" s="57"/>
      <c r="I175" s="57"/>
    </row>
    <row r="176" spans="1:9" ht="25.5" customHeight="1" x14ac:dyDescent="0.25">
      <c r="A176" s="96">
        <v>4</v>
      </c>
      <c r="B176" s="97"/>
      <c r="C176" s="94"/>
      <c r="D176" s="55" t="s">
        <v>135</v>
      </c>
      <c r="E176" s="57">
        <f>E177</f>
        <v>287.39999999999998</v>
      </c>
      <c r="F176" s="57">
        <f t="shared" ref="F176:I176" si="17">F177</f>
        <v>0</v>
      </c>
      <c r="G176" s="57">
        <f t="shared" si="17"/>
        <v>0</v>
      </c>
      <c r="H176" s="57">
        <f t="shared" si="17"/>
        <v>0</v>
      </c>
      <c r="I176" s="57">
        <f t="shared" si="17"/>
        <v>0</v>
      </c>
    </row>
    <row r="177" spans="1:9" ht="15" customHeight="1" x14ac:dyDescent="0.25">
      <c r="A177" s="54"/>
      <c r="B177" s="18">
        <v>42</v>
      </c>
      <c r="C177" s="13"/>
      <c r="D177" s="56" t="s">
        <v>85</v>
      </c>
      <c r="E177" s="57">
        <f>E178</f>
        <v>287.39999999999998</v>
      </c>
      <c r="F177" s="57">
        <f>F178</f>
        <v>0</v>
      </c>
      <c r="G177" s="57">
        <f>G178</f>
        <v>0</v>
      </c>
      <c r="H177" s="57">
        <v>0</v>
      </c>
      <c r="I177" s="57">
        <v>0</v>
      </c>
    </row>
    <row r="178" spans="1:9" ht="15" customHeight="1" x14ac:dyDescent="0.25">
      <c r="A178" s="54"/>
      <c r="B178" s="18"/>
      <c r="C178" s="13">
        <v>4221</v>
      </c>
      <c r="D178" s="55" t="s">
        <v>90</v>
      </c>
      <c r="E178" s="57">
        <v>287.39999999999998</v>
      </c>
      <c r="F178" s="57">
        <v>0</v>
      </c>
      <c r="G178" s="57">
        <v>0</v>
      </c>
      <c r="H178" s="57"/>
      <c r="I178" s="57"/>
    </row>
    <row r="179" spans="1:9" s="171" customFormat="1" ht="15" customHeight="1" x14ac:dyDescent="0.25">
      <c r="A179" s="167">
        <v>93</v>
      </c>
      <c r="B179" s="168"/>
      <c r="C179" s="169"/>
      <c r="D179" s="170" t="s">
        <v>200</v>
      </c>
      <c r="E179" s="161">
        <f t="shared" ref="E179:I180" si="18">E180</f>
        <v>0</v>
      </c>
      <c r="F179" s="161">
        <f t="shared" si="18"/>
        <v>0</v>
      </c>
      <c r="G179" s="161">
        <f t="shared" si="18"/>
        <v>1000</v>
      </c>
      <c r="H179" s="161">
        <f t="shared" si="18"/>
        <v>0</v>
      </c>
      <c r="I179" s="161">
        <f t="shared" si="18"/>
        <v>0</v>
      </c>
    </row>
    <row r="180" spans="1:9" s="171" customFormat="1" ht="15" customHeight="1" x14ac:dyDescent="0.25">
      <c r="A180" s="172">
        <v>3</v>
      </c>
      <c r="B180" s="173"/>
      <c r="C180" s="174"/>
      <c r="D180" s="169" t="s">
        <v>134</v>
      </c>
      <c r="E180" s="161">
        <f t="shared" si="18"/>
        <v>0</v>
      </c>
      <c r="F180" s="161">
        <f t="shared" si="18"/>
        <v>0</v>
      </c>
      <c r="G180" s="161">
        <f t="shared" si="18"/>
        <v>1000</v>
      </c>
      <c r="H180" s="161">
        <f t="shared" si="18"/>
        <v>0</v>
      </c>
      <c r="I180" s="161">
        <f t="shared" si="18"/>
        <v>0</v>
      </c>
    </row>
    <row r="181" spans="1:9" s="171" customFormat="1" ht="15" customHeight="1" x14ac:dyDescent="0.25">
      <c r="A181" s="167"/>
      <c r="B181" s="168">
        <v>32</v>
      </c>
      <c r="C181" s="169"/>
      <c r="D181" s="170" t="s">
        <v>83</v>
      </c>
      <c r="E181" s="161">
        <f>E182</f>
        <v>0</v>
      </c>
      <c r="F181" s="161">
        <f>F182</f>
        <v>0</v>
      </c>
      <c r="G181" s="161">
        <f>G182</f>
        <v>1000</v>
      </c>
      <c r="H181" s="161">
        <v>0</v>
      </c>
      <c r="I181" s="161">
        <v>0</v>
      </c>
    </row>
    <row r="182" spans="1:9" s="171" customFormat="1" x14ac:dyDescent="0.25">
      <c r="A182" s="167"/>
      <c r="B182" s="168"/>
      <c r="C182" s="169">
        <v>3241</v>
      </c>
      <c r="D182" s="170" t="s">
        <v>122</v>
      </c>
      <c r="E182" s="161">
        <v>0</v>
      </c>
      <c r="F182" s="161">
        <v>0</v>
      </c>
      <c r="G182" s="161">
        <v>1000</v>
      </c>
      <c r="H182" s="161"/>
      <c r="I182" s="161"/>
    </row>
    <row r="183" spans="1:9" ht="15" customHeight="1" x14ac:dyDescent="0.25">
      <c r="A183" s="219" t="s">
        <v>148</v>
      </c>
      <c r="B183" s="220"/>
      <c r="C183" s="221"/>
      <c r="D183" s="39" t="s">
        <v>91</v>
      </c>
      <c r="E183" s="49">
        <f>E184+E190+E196</f>
        <v>7667.09</v>
      </c>
      <c r="F183" s="49">
        <f>F184+F192+F195</f>
        <v>22708</v>
      </c>
      <c r="G183" s="49">
        <f>G184+G190+G195+G200</f>
        <v>88300</v>
      </c>
      <c r="H183" s="49">
        <f>H184+H190+H195+H204+H205</f>
        <v>57000</v>
      </c>
      <c r="I183" s="49">
        <f>I184+I190+I195+I204+I205</f>
        <v>57000</v>
      </c>
    </row>
    <row r="184" spans="1:9" ht="25.5" customHeight="1" x14ac:dyDescent="0.25">
      <c r="A184" s="222">
        <v>11</v>
      </c>
      <c r="B184" s="223"/>
      <c r="C184" s="224"/>
      <c r="D184" s="13" t="s">
        <v>76</v>
      </c>
      <c r="E184" s="53">
        <f>E186</f>
        <v>2985</v>
      </c>
      <c r="F184" s="53">
        <f>F186</f>
        <v>2600</v>
      </c>
      <c r="G184" s="53">
        <f>G186</f>
        <v>52700</v>
      </c>
      <c r="H184" s="53">
        <f>H186</f>
        <v>30000</v>
      </c>
      <c r="I184" s="53">
        <f>I186</f>
        <v>30000</v>
      </c>
    </row>
    <row r="185" spans="1:9" ht="25.5" customHeight="1" x14ac:dyDescent="0.25">
      <c r="A185" s="96">
        <v>3</v>
      </c>
      <c r="B185" s="97"/>
      <c r="C185" s="94"/>
      <c r="D185" s="95" t="s">
        <v>134</v>
      </c>
      <c r="E185" s="53">
        <f>E186</f>
        <v>2985</v>
      </c>
      <c r="F185" s="53">
        <f t="shared" ref="F185:I185" si="19">F186</f>
        <v>2600</v>
      </c>
      <c r="G185" s="53">
        <f t="shared" si="19"/>
        <v>52700</v>
      </c>
      <c r="H185" s="53">
        <f t="shared" si="19"/>
        <v>30000</v>
      </c>
      <c r="I185" s="53">
        <f t="shared" si="19"/>
        <v>30000</v>
      </c>
    </row>
    <row r="186" spans="1:9" ht="15" customHeight="1" x14ac:dyDescent="0.25">
      <c r="A186" s="54"/>
      <c r="B186" s="18">
        <v>32</v>
      </c>
      <c r="C186" s="13"/>
      <c r="D186" s="56" t="s">
        <v>83</v>
      </c>
      <c r="E186" s="57">
        <f>E188+E189</f>
        <v>2985</v>
      </c>
      <c r="F186" s="57">
        <f>F188+F189</f>
        <v>2600</v>
      </c>
      <c r="G186" s="57">
        <f>G188+G189+G187</f>
        <v>52700</v>
      </c>
      <c r="H186" s="57">
        <v>30000</v>
      </c>
      <c r="I186" s="57">
        <v>30000</v>
      </c>
    </row>
    <row r="187" spans="1:9" s="171" customFormat="1" ht="15" customHeight="1" x14ac:dyDescent="0.25">
      <c r="A187" s="167"/>
      <c r="B187" s="168"/>
      <c r="C187" s="169">
        <v>3221</v>
      </c>
      <c r="D187" s="170" t="s">
        <v>101</v>
      </c>
      <c r="E187" s="161">
        <v>0</v>
      </c>
      <c r="F187" s="161">
        <v>0</v>
      </c>
      <c r="G187" s="161">
        <v>1500</v>
      </c>
      <c r="H187" s="161"/>
      <c r="I187" s="161"/>
    </row>
    <row r="188" spans="1:9" x14ac:dyDescent="0.25">
      <c r="A188" s="54"/>
      <c r="B188" s="18"/>
      <c r="C188" s="13">
        <v>3237</v>
      </c>
      <c r="D188" s="56" t="s">
        <v>110</v>
      </c>
      <c r="E188" s="57">
        <v>0</v>
      </c>
      <c r="F188" s="57">
        <v>500</v>
      </c>
      <c r="G188" s="57">
        <v>21200</v>
      </c>
      <c r="H188" s="57"/>
      <c r="I188" s="57"/>
    </row>
    <row r="189" spans="1:9" x14ac:dyDescent="0.25">
      <c r="A189" s="54"/>
      <c r="B189" s="18"/>
      <c r="C189" s="13">
        <v>3239</v>
      </c>
      <c r="D189" s="56" t="s">
        <v>112</v>
      </c>
      <c r="E189" s="57">
        <v>2985</v>
      </c>
      <c r="F189" s="57">
        <v>2100</v>
      </c>
      <c r="G189" s="57">
        <v>30000</v>
      </c>
      <c r="H189" s="57"/>
      <c r="I189" s="57"/>
    </row>
    <row r="190" spans="1:9" x14ac:dyDescent="0.25">
      <c r="A190" s="54">
        <v>31</v>
      </c>
      <c r="B190" s="18"/>
      <c r="C190" s="13"/>
      <c r="D190" s="56" t="s">
        <v>77</v>
      </c>
      <c r="E190" s="57">
        <f>E192</f>
        <v>682.09</v>
      </c>
      <c r="F190" s="57">
        <f>F192</f>
        <v>8108</v>
      </c>
      <c r="G190" s="57">
        <f>G192</f>
        <v>1600</v>
      </c>
      <c r="H190" s="57">
        <f>H192</f>
        <v>7000</v>
      </c>
      <c r="I190" s="57">
        <f>I192</f>
        <v>7000</v>
      </c>
    </row>
    <row r="191" spans="1:9" ht="21" customHeight="1" x14ac:dyDescent="0.25">
      <c r="A191" s="96">
        <v>3</v>
      </c>
      <c r="B191" s="97"/>
      <c r="C191" s="94"/>
      <c r="D191" s="95" t="s">
        <v>134</v>
      </c>
      <c r="E191" s="57">
        <f>E192</f>
        <v>682.09</v>
      </c>
      <c r="F191" s="57">
        <f t="shared" ref="F191:I191" si="20">F192</f>
        <v>8108</v>
      </c>
      <c r="G191" s="57">
        <f t="shared" si="20"/>
        <v>1600</v>
      </c>
      <c r="H191" s="57">
        <f t="shared" si="20"/>
        <v>7000</v>
      </c>
      <c r="I191" s="57">
        <f t="shared" si="20"/>
        <v>7000</v>
      </c>
    </row>
    <row r="192" spans="1:9" x14ac:dyDescent="0.25">
      <c r="A192" s="54"/>
      <c r="B192" s="18">
        <v>32</v>
      </c>
      <c r="C192" s="13"/>
      <c r="D192" s="56" t="s">
        <v>83</v>
      </c>
      <c r="E192" s="57">
        <f>E193+E194</f>
        <v>682.09</v>
      </c>
      <c r="F192" s="57">
        <f>F193+F194</f>
        <v>8108</v>
      </c>
      <c r="G192" s="57">
        <f>G193+G194</f>
        <v>1600</v>
      </c>
      <c r="H192" s="57">
        <v>7000</v>
      </c>
      <c r="I192" s="57">
        <v>7000</v>
      </c>
    </row>
    <row r="193" spans="1:9" x14ac:dyDescent="0.25">
      <c r="A193" s="54"/>
      <c r="B193" s="18"/>
      <c r="C193" s="13">
        <v>3237</v>
      </c>
      <c r="D193" s="56" t="s">
        <v>110</v>
      </c>
      <c r="E193" s="57">
        <v>682.09</v>
      </c>
      <c r="F193" s="57">
        <v>1500</v>
      </c>
      <c r="G193" s="57">
        <v>800</v>
      </c>
      <c r="H193" s="57"/>
      <c r="I193" s="57"/>
    </row>
    <row r="194" spans="1:9" x14ac:dyDescent="0.25">
      <c r="A194" s="54"/>
      <c r="B194" s="18"/>
      <c r="C194" s="13">
        <v>3239</v>
      </c>
      <c r="D194" s="56" t="s">
        <v>112</v>
      </c>
      <c r="E194" s="57">
        <v>0</v>
      </c>
      <c r="F194" s="57">
        <v>6608</v>
      </c>
      <c r="G194" s="57">
        <v>800</v>
      </c>
      <c r="H194" s="57"/>
      <c r="I194" s="57"/>
    </row>
    <row r="195" spans="1:9" x14ac:dyDescent="0.25">
      <c r="A195" s="54">
        <v>50</v>
      </c>
      <c r="B195" s="18"/>
      <c r="C195" s="13"/>
      <c r="D195" s="56" t="s">
        <v>78</v>
      </c>
      <c r="E195" s="57">
        <f>E197</f>
        <v>4000</v>
      </c>
      <c r="F195" s="57">
        <f>F197</f>
        <v>12000</v>
      </c>
      <c r="G195" s="57">
        <f>G197</f>
        <v>30000</v>
      </c>
      <c r="H195" s="57">
        <f>H197</f>
        <v>20000</v>
      </c>
      <c r="I195" s="57">
        <f>I197</f>
        <v>20000</v>
      </c>
    </row>
    <row r="196" spans="1:9" ht="26.25" customHeight="1" x14ac:dyDescent="0.25">
      <c r="A196" s="96">
        <v>3</v>
      </c>
      <c r="B196" s="97"/>
      <c r="C196" s="94"/>
      <c r="D196" s="95" t="s">
        <v>134</v>
      </c>
      <c r="E196" s="57">
        <f>E197</f>
        <v>4000</v>
      </c>
      <c r="F196" s="57">
        <f t="shared" ref="F196:I196" si="21">F197</f>
        <v>12000</v>
      </c>
      <c r="G196" s="57">
        <f t="shared" si="21"/>
        <v>30000</v>
      </c>
      <c r="H196" s="57">
        <f t="shared" si="21"/>
        <v>20000</v>
      </c>
      <c r="I196" s="57">
        <f t="shared" si="21"/>
        <v>20000</v>
      </c>
    </row>
    <row r="197" spans="1:9" x14ac:dyDescent="0.25">
      <c r="A197" s="54"/>
      <c r="B197" s="18">
        <v>32</v>
      </c>
      <c r="C197" s="13"/>
      <c r="D197" s="56" t="s">
        <v>83</v>
      </c>
      <c r="E197" s="57">
        <f>E198+E199</f>
        <v>4000</v>
      </c>
      <c r="F197" s="57">
        <f>F198+F199</f>
        <v>12000</v>
      </c>
      <c r="G197" s="57">
        <f>G198+G199</f>
        <v>30000</v>
      </c>
      <c r="H197" s="57">
        <v>20000</v>
      </c>
      <c r="I197" s="57">
        <v>20000</v>
      </c>
    </row>
    <row r="198" spans="1:9" x14ac:dyDescent="0.25">
      <c r="A198" s="54"/>
      <c r="B198" s="18"/>
      <c r="C198" s="13">
        <v>3237</v>
      </c>
      <c r="D198" s="56" t="s">
        <v>110</v>
      </c>
      <c r="E198" s="57">
        <f>0</f>
        <v>0</v>
      </c>
      <c r="F198" s="57">
        <v>12000</v>
      </c>
      <c r="G198" s="57">
        <v>0</v>
      </c>
      <c r="H198" s="57"/>
      <c r="I198" s="57"/>
    </row>
    <row r="199" spans="1:9" x14ac:dyDescent="0.25">
      <c r="A199" s="54"/>
      <c r="B199" s="18"/>
      <c r="C199" s="13">
        <v>3239</v>
      </c>
      <c r="D199" s="56" t="s">
        <v>112</v>
      </c>
      <c r="E199" s="57">
        <v>4000</v>
      </c>
      <c r="F199" s="57">
        <v>0</v>
      </c>
      <c r="G199" s="57">
        <v>30000</v>
      </c>
      <c r="H199" s="57"/>
      <c r="I199" s="57"/>
    </row>
    <row r="200" spans="1:9" s="171" customFormat="1" x14ac:dyDescent="0.25">
      <c r="A200" s="167">
        <v>93</v>
      </c>
      <c r="B200" s="168"/>
      <c r="C200" s="169"/>
      <c r="D200" s="170" t="s">
        <v>200</v>
      </c>
      <c r="E200" s="161"/>
      <c r="F200" s="161"/>
      <c r="G200" s="161">
        <f>G201</f>
        <v>4000</v>
      </c>
      <c r="H200" s="161"/>
      <c r="I200" s="161"/>
    </row>
    <row r="201" spans="1:9" s="171" customFormat="1" x14ac:dyDescent="0.25">
      <c r="A201" s="172">
        <v>3</v>
      </c>
      <c r="B201" s="173"/>
      <c r="C201" s="174"/>
      <c r="D201" s="169" t="s">
        <v>134</v>
      </c>
      <c r="E201" s="161"/>
      <c r="F201" s="161"/>
      <c r="G201" s="161">
        <f>G202</f>
        <v>4000</v>
      </c>
      <c r="H201" s="161"/>
      <c r="I201" s="161"/>
    </row>
    <row r="202" spans="1:9" s="171" customFormat="1" x14ac:dyDescent="0.25">
      <c r="A202" s="167"/>
      <c r="B202" s="168">
        <v>32</v>
      </c>
      <c r="C202" s="169"/>
      <c r="D202" s="170" t="s">
        <v>83</v>
      </c>
      <c r="E202" s="161"/>
      <c r="F202" s="161"/>
      <c r="G202" s="161">
        <f>G203</f>
        <v>4000</v>
      </c>
      <c r="H202" s="161"/>
      <c r="I202" s="161"/>
    </row>
    <row r="203" spans="1:9" s="171" customFormat="1" x14ac:dyDescent="0.25">
      <c r="A203" s="167"/>
      <c r="B203" s="168"/>
      <c r="C203" s="169">
        <v>3237</v>
      </c>
      <c r="D203" s="170" t="s">
        <v>110</v>
      </c>
      <c r="E203" s="161"/>
      <c r="F203" s="161"/>
      <c r="G203" s="161">
        <v>4000</v>
      </c>
      <c r="H203" s="161"/>
      <c r="I203" s="161"/>
    </row>
    <row r="204" spans="1:9" x14ac:dyDescent="0.25">
      <c r="A204" s="219" t="s">
        <v>149</v>
      </c>
      <c r="B204" s="220"/>
      <c r="C204" s="221"/>
      <c r="D204" s="39" t="s">
        <v>92</v>
      </c>
      <c r="E204" s="49">
        <f>E205</f>
        <v>394</v>
      </c>
      <c r="F204" s="49">
        <f>F205</f>
        <v>0</v>
      </c>
      <c r="G204" s="49">
        <f>G205</f>
        <v>0</v>
      </c>
      <c r="H204" s="53">
        <f>H205</f>
        <v>0</v>
      </c>
      <c r="I204" s="53">
        <f>I205</f>
        <v>0</v>
      </c>
    </row>
    <row r="205" spans="1:9" x14ac:dyDescent="0.25">
      <c r="A205" s="222">
        <v>51</v>
      </c>
      <c r="B205" s="223"/>
      <c r="C205" s="224"/>
      <c r="D205" s="13" t="s">
        <v>191</v>
      </c>
      <c r="E205" s="53">
        <f>E207</f>
        <v>394</v>
      </c>
      <c r="F205" s="53">
        <f>F207</f>
        <v>0</v>
      </c>
      <c r="G205" s="53">
        <f>G207</f>
        <v>0</v>
      </c>
      <c r="H205" s="53">
        <f>H207</f>
        <v>0</v>
      </c>
      <c r="I205" s="53">
        <f>I207</f>
        <v>0</v>
      </c>
    </row>
    <row r="206" spans="1:9" ht="22.5" customHeight="1" x14ac:dyDescent="0.25">
      <c r="A206" s="96">
        <v>3</v>
      </c>
      <c r="B206" s="97"/>
      <c r="C206" s="94"/>
      <c r="D206" s="95" t="s">
        <v>134</v>
      </c>
      <c r="E206" s="53">
        <f>E207</f>
        <v>394</v>
      </c>
      <c r="F206" s="53">
        <f t="shared" ref="F206:I206" si="22">F207</f>
        <v>0</v>
      </c>
      <c r="G206" s="53">
        <f t="shared" si="22"/>
        <v>0</v>
      </c>
      <c r="H206" s="53">
        <f t="shared" si="22"/>
        <v>0</v>
      </c>
      <c r="I206" s="53">
        <f t="shared" si="22"/>
        <v>0</v>
      </c>
    </row>
    <row r="207" spans="1:9" x14ac:dyDescent="0.25">
      <c r="A207" s="54"/>
      <c r="B207" s="18">
        <v>32</v>
      </c>
      <c r="C207" s="13"/>
      <c r="D207" s="13" t="s">
        <v>83</v>
      </c>
      <c r="E207" s="53">
        <f t="shared" ref="E207:G207" si="23">E208</f>
        <v>394</v>
      </c>
      <c r="F207" s="53">
        <f t="shared" si="23"/>
        <v>0</v>
      </c>
      <c r="G207" s="53">
        <f t="shared" si="23"/>
        <v>0</v>
      </c>
      <c r="H207" s="53">
        <v>0</v>
      </c>
      <c r="I207" s="53">
        <v>0</v>
      </c>
    </row>
    <row r="208" spans="1:9" x14ac:dyDescent="0.25">
      <c r="A208" s="54"/>
      <c r="B208" s="18"/>
      <c r="C208" s="13">
        <v>3221</v>
      </c>
      <c r="D208" s="13" t="s">
        <v>101</v>
      </c>
      <c r="E208" s="53">
        <v>394</v>
      </c>
      <c r="F208" s="53">
        <v>0</v>
      </c>
      <c r="G208" s="53">
        <v>0</v>
      </c>
      <c r="H208" s="53"/>
      <c r="I208" s="53"/>
    </row>
    <row r="209" spans="1:9" x14ac:dyDescent="0.25">
      <c r="A209" s="219" t="s">
        <v>150</v>
      </c>
      <c r="B209" s="220"/>
      <c r="C209" s="221"/>
      <c r="D209" s="39" t="s">
        <v>93</v>
      </c>
      <c r="E209" s="49">
        <f>E214+E210</f>
        <v>32625</v>
      </c>
      <c r="F209" s="49">
        <f>F214+F210</f>
        <v>1044730</v>
      </c>
      <c r="G209" s="49">
        <f>G210+G214</f>
        <v>670000</v>
      </c>
      <c r="H209" s="49">
        <f>H210+H214</f>
        <v>0</v>
      </c>
      <c r="I209" s="49">
        <f>I214</f>
        <v>0</v>
      </c>
    </row>
    <row r="210" spans="1:9" x14ac:dyDescent="0.25">
      <c r="A210" s="134">
        <v>11</v>
      </c>
      <c r="B210" s="135"/>
      <c r="C210" s="136"/>
      <c r="D210" s="136" t="s">
        <v>76</v>
      </c>
      <c r="E210" s="53">
        <f>E211</f>
        <v>0</v>
      </c>
      <c r="F210" s="53">
        <f t="shared" ref="F210:I210" si="24">F211</f>
        <v>42437</v>
      </c>
      <c r="G210" s="53">
        <f t="shared" si="24"/>
        <v>42000</v>
      </c>
      <c r="H210" s="53">
        <f t="shared" si="24"/>
        <v>0</v>
      </c>
      <c r="I210" s="53">
        <f t="shared" si="24"/>
        <v>0</v>
      </c>
    </row>
    <row r="211" spans="1:9" x14ac:dyDescent="0.25">
      <c r="A211" s="96">
        <v>4</v>
      </c>
      <c r="B211" s="97"/>
      <c r="C211" s="94"/>
      <c r="D211" s="55" t="s">
        <v>135</v>
      </c>
      <c r="E211" s="53">
        <f>E212</f>
        <v>0</v>
      </c>
      <c r="F211" s="53">
        <f t="shared" ref="F211:I211" si="25">F212</f>
        <v>42437</v>
      </c>
      <c r="G211" s="53">
        <f t="shared" si="25"/>
        <v>42000</v>
      </c>
      <c r="H211" s="53">
        <f t="shared" si="25"/>
        <v>0</v>
      </c>
      <c r="I211" s="53">
        <f t="shared" si="25"/>
        <v>0</v>
      </c>
    </row>
    <row r="212" spans="1:9" ht="25.5" x14ac:dyDescent="0.25">
      <c r="A212" s="134"/>
      <c r="B212" s="135">
        <v>45</v>
      </c>
      <c r="C212" s="136"/>
      <c r="D212" s="136" t="s">
        <v>87</v>
      </c>
      <c r="E212" s="53">
        <f>E213</f>
        <v>0</v>
      </c>
      <c r="F212" s="53">
        <f t="shared" ref="F212:I212" si="26">F213</f>
        <v>42437</v>
      </c>
      <c r="G212" s="53">
        <f t="shared" si="26"/>
        <v>42000</v>
      </c>
      <c r="H212" s="53">
        <f t="shared" si="26"/>
        <v>0</v>
      </c>
      <c r="I212" s="53">
        <f t="shared" si="26"/>
        <v>0</v>
      </c>
    </row>
    <row r="213" spans="1:9" x14ac:dyDescent="0.25">
      <c r="A213" s="134"/>
      <c r="B213" s="135"/>
      <c r="C213" s="136">
        <v>4511</v>
      </c>
      <c r="D213" s="136" t="s">
        <v>123</v>
      </c>
      <c r="E213" s="53">
        <v>0</v>
      </c>
      <c r="F213" s="53">
        <v>42437</v>
      </c>
      <c r="G213" s="53">
        <v>42000</v>
      </c>
      <c r="H213" s="53"/>
      <c r="I213" s="53"/>
    </row>
    <row r="214" spans="1:9" x14ac:dyDescent="0.25">
      <c r="A214" s="54">
        <v>58</v>
      </c>
      <c r="B214" s="18"/>
      <c r="C214" s="13"/>
      <c r="D214" s="13" t="s">
        <v>192</v>
      </c>
      <c r="E214" s="53">
        <f>E217+E220+E225+E222</f>
        <v>32625</v>
      </c>
      <c r="F214" s="53">
        <f>F217+F220+F225</f>
        <v>1002293</v>
      </c>
      <c r="G214" s="53">
        <f>G217+G220+G225</f>
        <v>628000</v>
      </c>
      <c r="H214" s="53">
        <f>H216+H224</f>
        <v>0</v>
      </c>
      <c r="I214" s="53">
        <f>I217+I220+I225</f>
        <v>0</v>
      </c>
    </row>
    <row r="215" spans="1:9" ht="25.5" x14ac:dyDescent="0.25">
      <c r="A215" s="153"/>
      <c r="B215" s="154">
        <v>581</v>
      </c>
      <c r="C215" s="155"/>
      <c r="D215" s="155" t="s">
        <v>193</v>
      </c>
      <c r="E215" s="53">
        <f>E216</f>
        <v>32625</v>
      </c>
      <c r="F215" s="53">
        <f t="shared" ref="F215:I215" si="27">F216</f>
        <v>12000</v>
      </c>
      <c r="G215" s="53">
        <f t="shared" si="27"/>
        <v>8000</v>
      </c>
      <c r="H215" s="53">
        <f t="shared" si="27"/>
        <v>0</v>
      </c>
      <c r="I215" s="53">
        <f t="shared" si="27"/>
        <v>0</v>
      </c>
    </row>
    <row r="216" spans="1:9" ht="23.25" customHeight="1" x14ac:dyDescent="0.25">
      <c r="A216" s="96">
        <v>3</v>
      </c>
      <c r="B216" s="97"/>
      <c r="C216" s="94"/>
      <c r="D216" s="95" t="s">
        <v>134</v>
      </c>
      <c r="E216" s="53">
        <f>E217+E220+E222</f>
        <v>32625</v>
      </c>
      <c r="F216" s="53">
        <f t="shared" ref="F216:I216" si="28">F217+F220</f>
        <v>12000</v>
      </c>
      <c r="G216" s="53">
        <f>G217+G220</f>
        <v>8000</v>
      </c>
      <c r="H216" s="53">
        <v>0</v>
      </c>
      <c r="I216" s="53">
        <f t="shared" si="28"/>
        <v>0</v>
      </c>
    </row>
    <row r="217" spans="1:9" x14ac:dyDescent="0.25">
      <c r="A217" s="54"/>
      <c r="B217" s="18">
        <v>31</v>
      </c>
      <c r="C217" s="13"/>
      <c r="D217" s="13" t="s">
        <v>82</v>
      </c>
      <c r="E217" s="53">
        <f>E218+E219</f>
        <v>0</v>
      </c>
      <c r="F217" s="53">
        <f>F218+F219</f>
        <v>7000</v>
      </c>
      <c r="G217" s="53">
        <f>G218+G219</f>
        <v>3000</v>
      </c>
      <c r="H217" s="53"/>
      <c r="I217" s="53">
        <v>0</v>
      </c>
    </row>
    <row r="218" spans="1:9" x14ac:dyDescent="0.25">
      <c r="A218" s="54"/>
      <c r="B218" s="18"/>
      <c r="C218" s="13">
        <v>3111</v>
      </c>
      <c r="D218" s="56" t="s">
        <v>94</v>
      </c>
      <c r="E218" s="57">
        <v>0</v>
      </c>
      <c r="F218" s="57">
        <v>6000</v>
      </c>
      <c r="G218" s="57">
        <v>2000</v>
      </c>
      <c r="H218" s="57"/>
      <c r="I218" s="57"/>
    </row>
    <row r="219" spans="1:9" x14ac:dyDescent="0.25">
      <c r="A219" s="54"/>
      <c r="B219" s="18"/>
      <c r="C219" s="13">
        <v>3132</v>
      </c>
      <c r="D219" s="56" t="s">
        <v>97</v>
      </c>
      <c r="E219" s="57">
        <v>0</v>
      </c>
      <c r="F219" s="57">
        <v>1000</v>
      </c>
      <c r="G219" s="57">
        <v>1000</v>
      </c>
      <c r="H219" s="57"/>
      <c r="I219" s="57"/>
    </row>
    <row r="220" spans="1:9" x14ac:dyDescent="0.25">
      <c r="A220" s="54"/>
      <c r="B220" s="18">
        <v>32</v>
      </c>
      <c r="C220" s="13"/>
      <c r="D220" s="13" t="s">
        <v>83</v>
      </c>
      <c r="E220" s="53">
        <f>E225</f>
        <v>0</v>
      </c>
      <c r="F220" s="53">
        <f>F221</f>
        <v>5000</v>
      </c>
      <c r="G220" s="53">
        <f>G221</f>
        <v>5000</v>
      </c>
      <c r="H220" s="53"/>
      <c r="I220" s="53">
        <v>0</v>
      </c>
    </row>
    <row r="221" spans="1:9" x14ac:dyDescent="0.25">
      <c r="A221" s="54"/>
      <c r="B221" s="18"/>
      <c r="C221" s="13">
        <v>3233</v>
      </c>
      <c r="D221" s="13" t="s">
        <v>106</v>
      </c>
      <c r="E221" s="53">
        <v>0</v>
      </c>
      <c r="F221" s="53">
        <v>5000</v>
      </c>
      <c r="G221" s="53">
        <v>5000</v>
      </c>
      <c r="H221" s="53"/>
      <c r="I221" s="53"/>
    </row>
    <row r="222" spans="1:9" x14ac:dyDescent="0.25">
      <c r="A222" s="145"/>
      <c r="B222" s="146">
        <v>36</v>
      </c>
      <c r="C222" s="147"/>
      <c r="D222" s="147" t="s">
        <v>175</v>
      </c>
      <c r="E222" s="53">
        <f>E223</f>
        <v>32625</v>
      </c>
      <c r="F222" s="53">
        <f>F223</f>
        <v>0</v>
      </c>
      <c r="G222" s="53">
        <f>G223</f>
        <v>0</v>
      </c>
      <c r="H222" s="53"/>
      <c r="I222" s="53"/>
    </row>
    <row r="223" spans="1:9" ht="25.5" x14ac:dyDescent="0.25">
      <c r="A223" s="145"/>
      <c r="B223" s="146"/>
      <c r="C223" s="147">
        <v>3694</v>
      </c>
      <c r="D223" s="147" t="s">
        <v>174</v>
      </c>
      <c r="E223" s="53">
        <v>32625</v>
      </c>
      <c r="F223" s="53">
        <v>0</v>
      </c>
      <c r="G223" s="53">
        <v>0</v>
      </c>
      <c r="H223" s="53"/>
      <c r="I223" s="53"/>
    </row>
    <row r="224" spans="1:9" ht="22.5" customHeight="1" x14ac:dyDescent="0.25">
      <c r="A224" s="96">
        <v>4</v>
      </c>
      <c r="B224" s="97"/>
      <c r="C224" s="94"/>
      <c r="D224" s="55" t="s">
        <v>135</v>
      </c>
      <c r="E224" s="53">
        <f>E225</f>
        <v>0</v>
      </c>
      <c r="F224" s="53">
        <f t="shared" ref="F224:I224" si="29">F225</f>
        <v>990293</v>
      </c>
      <c r="G224" s="53">
        <f t="shared" si="29"/>
        <v>620000</v>
      </c>
      <c r="H224" s="53">
        <f t="shared" si="29"/>
        <v>0</v>
      </c>
      <c r="I224" s="53">
        <f t="shared" si="29"/>
        <v>0</v>
      </c>
    </row>
    <row r="225" spans="1:9" ht="25.5" x14ac:dyDescent="0.25">
      <c r="A225" s="54"/>
      <c r="B225" s="18">
        <v>45</v>
      </c>
      <c r="C225" s="13"/>
      <c r="D225" s="13" t="s">
        <v>87</v>
      </c>
      <c r="E225" s="53">
        <f>E226</f>
        <v>0</v>
      </c>
      <c r="F225" s="53">
        <f>F226</f>
        <v>990293</v>
      </c>
      <c r="G225" s="53">
        <f>G226</f>
        <v>620000</v>
      </c>
      <c r="H225" s="53"/>
      <c r="I225" s="53">
        <v>0</v>
      </c>
    </row>
    <row r="226" spans="1:9" x14ac:dyDescent="0.25">
      <c r="A226" s="54"/>
      <c r="B226" s="18"/>
      <c r="C226" s="13">
        <v>4511</v>
      </c>
      <c r="D226" s="13" t="s">
        <v>123</v>
      </c>
      <c r="E226" s="53">
        <v>0</v>
      </c>
      <c r="F226" s="53">
        <v>990293</v>
      </c>
      <c r="G226" s="53">
        <v>620000</v>
      </c>
      <c r="H226" s="53"/>
      <c r="I226" s="53"/>
    </row>
    <row r="227" spans="1:9" x14ac:dyDescent="0.25">
      <c r="A227" s="219" t="s">
        <v>136</v>
      </c>
      <c r="B227" s="220"/>
      <c r="C227" s="221"/>
      <c r="D227" s="40" t="s">
        <v>133</v>
      </c>
      <c r="E227" s="49">
        <v>0</v>
      </c>
      <c r="F227" s="49">
        <f>F228+F238+F247+F252</f>
        <v>110045</v>
      </c>
      <c r="G227" s="49">
        <f>G228+G238+G246</f>
        <v>60500</v>
      </c>
      <c r="H227" s="49">
        <f>H228</f>
        <v>0</v>
      </c>
      <c r="I227" s="49">
        <f>I228</f>
        <v>0</v>
      </c>
    </row>
    <row r="228" spans="1:9" x14ac:dyDescent="0.25">
      <c r="A228" s="222">
        <v>11</v>
      </c>
      <c r="B228" s="223"/>
      <c r="C228" s="224"/>
      <c r="D228" s="51" t="s">
        <v>76</v>
      </c>
      <c r="E228" s="53">
        <v>0</v>
      </c>
      <c r="F228" s="53">
        <f>F229</f>
        <v>76195</v>
      </c>
      <c r="G228" s="53">
        <f>G230</f>
        <v>53000</v>
      </c>
      <c r="H228" s="53">
        <f>H230</f>
        <v>0</v>
      </c>
      <c r="I228" s="53">
        <f>I230</f>
        <v>0</v>
      </c>
    </row>
    <row r="229" spans="1:9" ht="23.25" customHeight="1" x14ac:dyDescent="0.25">
      <c r="A229" s="96">
        <v>3</v>
      </c>
      <c r="B229" s="97"/>
      <c r="C229" s="94"/>
      <c r="D229" s="95" t="s">
        <v>134</v>
      </c>
      <c r="E229" s="53">
        <f>E230</f>
        <v>0</v>
      </c>
      <c r="F229" s="53">
        <f t="shared" ref="F229:I229" si="30">F230</f>
        <v>76195</v>
      </c>
      <c r="G229" s="53">
        <f t="shared" si="30"/>
        <v>53000</v>
      </c>
      <c r="H229" s="53">
        <f t="shared" si="30"/>
        <v>0</v>
      </c>
      <c r="I229" s="53">
        <f t="shared" si="30"/>
        <v>0</v>
      </c>
    </row>
    <row r="230" spans="1:9" x14ac:dyDescent="0.25">
      <c r="A230" s="54"/>
      <c r="B230" s="50">
        <v>32</v>
      </c>
      <c r="C230" s="51"/>
      <c r="D230" s="56" t="s">
        <v>83</v>
      </c>
      <c r="E230" s="53">
        <v>0</v>
      </c>
      <c r="F230" s="53">
        <f>F231+F232+F233+F234+F235+F236+F237</f>
        <v>76195</v>
      </c>
      <c r="G230" s="57">
        <f>G231+G232+G233+G234+G235+G236+G237</f>
        <v>53000</v>
      </c>
      <c r="H230" s="57">
        <v>0</v>
      </c>
      <c r="I230" s="57">
        <v>0</v>
      </c>
    </row>
    <row r="231" spans="1:9" x14ac:dyDescent="0.25">
      <c r="A231" s="54"/>
      <c r="B231" s="50"/>
      <c r="C231" s="51">
        <v>3231</v>
      </c>
      <c r="D231" s="56" t="s">
        <v>104</v>
      </c>
      <c r="E231" s="53">
        <v>0</v>
      </c>
      <c r="F231" s="53">
        <v>10000</v>
      </c>
      <c r="G231" s="57">
        <v>0</v>
      </c>
      <c r="H231" s="57"/>
      <c r="I231" s="57"/>
    </row>
    <row r="232" spans="1:9" x14ac:dyDescent="0.25">
      <c r="A232" s="72"/>
      <c r="B232" s="73"/>
      <c r="C232" s="74">
        <v>3233</v>
      </c>
      <c r="D232" s="56" t="s">
        <v>106</v>
      </c>
      <c r="E232" s="53">
        <v>0</v>
      </c>
      <c r="F232" s="53">
        <v>7000</v>
      </c>
      <c r="G232" s="57">
        <v>0</v>
      </c>
      <c r="H232" s="57"/>
      <c r="I232" s="57"/>
    </row>
    <row r="233" spans="1:9" x14ac:dyDescent="0.25">
      <c r="A233" s="54"/>
      <c r="B233" s="50"/>
      <c r="C233" s="51">
        <v>3235</v>
      </c>
      <c r="D233" s="56" t="s">
        <v>108</v>
      </c>
      <c r="E233" s="53">
        <v>0</v>
      </c>
      <c r="F233" s="53">
        <v>800</v>
      </c>
      <c r="G233" s="57">
        <v>0</v>
      </c>
      <c r="H233" s="57"/>
      <c r="I233" s="57"/>
    </row>
    <row r="234" spans="1:9" x14ac:dyDescent="0.25">
      <c r="A234" s="54"/>
      <c r="B234" s="50"/>
      <c r="C234" s="51">
        <v>3237</v>
      </c>
      <c r="D234" s="56" t="s">
        <v>110</v>
      </c>
      <c r="E234" s="53">
        <v>0</v>
      </c>
      <c r="F234" s="53">
        <v>20595</v>
      </c>
      <c r="G234" s="57">
        <v>5000</v>
      </c>
      <c r="H234" s="57"/>
      <c r="I234" s="57"/>
    </row>
    <row r="235" spans="1:9" x14ac:dyDescent="0.25">
      <c r="A235" s="54"/>
      <c r="B235" s="50"/>
      <c r="C235" s="51">
        <v>3239</v>
      </c>
      <c r="D235" s="56" t="s">
        <v>112</v>
      </c>
      <c r="E235" s="53">
        <v>0</v>
      </c>
      <c r="F235" s="53">
        <v>30300</v>
      </c>
      <c r="G235" s="57">
        <v>18000</v>
      </c>
      <c r="H235" s="57"/>
      <c r="I235" s="57"/>
    </row>
    <row r="236" spans="1:9" x14ac:dyDescent="0.25">
      <c r="A236" s="54"/>
      <c r="B236" s="50"/>
      <c r="C236" s="51">
        <v>3241</v>
      </c>
      <c r="D236" s="56" t="s">
        <v>122</v>
      </c>
      <c r="E236" s="53">
        <v>0</v>
      </c>
      <c r="F236" s="53">
        <v>2500</v>
      </c>
      <c r="G236" s="57">
        <v>30000</v>
      </c>
      <c r="H236" s="57"/>
      <c r="I236" s="57"/>
    </row>
    <row r="237" spans="1:9" x14ac:dyDescent="0.25">
      <c r="A237" s="54"/>
      <c r="B237" s="50"/>
      <c r="C237" s="51">
        <v>3292</v>
      </c>
      <c r="D237" s="56" t="s">
        <v>113</v>
      </c>
      <c r="E237" s="53">
        <v>0</v>
      </c>
      <c r="F237" s="53">
        <v>5000</v>
      </c>
      <c r="G237" s="57">
        <v>0</v>
      </c>
      <c r="H237" s="57"/>
      <c r="I237" s="57"/>
    </row>
    <row r="238" spans="1:9" x14ac:dyDescent="0.25">
      <c r="A238" s="54">
        <v>31</v>
      </c>
      <c r="B238" s="50"/>
      <c r="C238" s="51"/>
      <c r="D238" s="56" t="s">
        <v>77</v>
      </c>
      <c r="E238" s="53">
        <v>0</v>
      </c>
      <c r="F238" s="53">
        <f>F239</f>
        <v>12850</v>
      </c>
      <c r="G238" s="57">
        <f>G240</f>
        <v>7500</v>
      </c>
      <c r="H238" s="57">
        <f>H240</f>
        <v>0</v>
      </c>
      <c r="I238" s="57">
        <f>I240</f>
        <v>0</v>
      </c>
    </row>
    <row r="239" spans="1:9" ht="23.25" customHeight="1" x14ac:dyDescent="0.25">
      <c r="A239" s="96">
        <v>3</v>
      </c>
      <c r="B239" s="97"/>
      <c r="C239" s="94"/>
      <c r="D239" s="95" t="s">
        <v>134</v>
      </c>
      <c r="E239" s="53">
        <f>E240</f>
        <v>0</v>
      </c>
      <c r="F239" s="53">
        <f t="shared" ref="F239:I239" si="31">F240</f>
        <v>12850</v>
      </c>
      <c r="G239" s="53">
        <f t="shared" si="31"/>
        <v>7500</v>
      </c>
      <c r="H239" s="53">
        <f t="shared" si="31"/>
        <v>0</v>
      </c>
      <c r="I239" s="53">
        <f t="shared" si="31"/>
        <v>0</v>
      </c>
    </row>
    <row r="240" spans="1:9" x14ac:dyDescent="0.25">
      <c r="A240" s="54"/>
      <c r="B240" s="50">
        <v>32</v>
      </c>
      <c r="C240" s="51"/>
      <c r="D240" s="56" t="s">
        <v>83</v>
      </c>
      <c r="E240" s="53">
        <v>0</v>
      </c>
      <c r="F240" s="53">
        <f>F242+F243+F244+F245</f>
        <v>12850</v>
      </c>
      <c r="G240" s="57">
        <f>G242+G243+G244+G245+G241</f>
        <v>7500</v>
      </c>
      <c r="H240" s="57">
        <v>0</v>
      </c>
      <c r="I240" s="57">
        <v>0</v>
      </c>
    </row>
    <row r="241" spans="1:9" s="171" customFormat="1" x14ac:dyDescent="0.25">
      <c r="A241" s="167"/>
      <c r="B241" s="168"/>
      <c r="C241" s="169">
        <v>3231</v>
      </c>
      <c r="D241" s="170" t="s">
        <v>104</v>
      </c>
      <c r="E241" s="160">
        <v>0</v>
      </c>
      <c r="F241" s="160">
        <v>0</v>
      </c>
      <c r="G241" s="161">
        <v>3000</v>
      </c>
      <c r="H241" s="161"/>
      <c r="I241" s="161"/>
    </row>
    <row r="242" spans="1:9" x14ac:dyDescent="0.25">
      <c r="A242" s="54"/>
      <c r="B242" s="50"/>
      <c r="C242" s="51">
        <v>3237</v>
      </c>
      <c r="D242" s="56" t="s">
        <v>110</v>
      </c>
      <c r="E242" s="53">
        <v>0</v>
      </c>
      <c r="F242" s="53">
        <v>4000</v>
      </c>
      <c r="G242" s="57">
        <v>0</v>
      </c>
      <c r="H242" s="57"/>
      <c r="I242" s="57"/>
    </row>
    <row r="243" spans="1:9" x14ac:dyDescent="0.25">
      <c r="A243" s="54"/>
      <c r="B243" s="50"/>
      <c r="C243" s="51">
        <v>3239</v>
      </c>
      <c r="D243" s="56" t="s">
        <v>112</v>
      </c>
      <c r="E243" s="53">
        <v>0</v>
      </c>
      <c r="F243" s="53">
        <v>5000</v>
      </c>
      <c r="G243" s="57">
        <v>0</v>
      </c>
      <c r="H243" s="57"/>
      <c r="I243" s="57"/>
    </row>
    <row r="244" spans="1:9" x14ac:dyDescent="0.25">
      <c r="A244" s="54"/>
      <c r="B244" s="50"/>
      <c r="C244" s="51">
        <v>3241</v>
      </c>
      <c r="D244" s="56" t="s">
        <v>122</v>
      </c>
      <c r="E244" s="53">
        <v>0</v>
      </c>
      <c r="F244" s="53">
        <v>850</v>
      </c>
      <c r="G244" s="57">
        <v>0</v>
      </c>
      <c r="H244" s="57"/>
      <c r="I244" s="57"/>
    </row>
    <row r="245" spans="1:9" x14ac:dyDescent="0.25">
      <c r="A245" s="54"/>
      <c r="B245" s="50"/>
      <c r="C245" s="51">
        <v>3293</v>
      </c>
      <c r="D245" s="56" t="s">
        <v>114</v>
      </c>
      <c r="E245" s="53">
        <v>0</v>
      </c>
      <c r="F245" s="53">
        <v>3000</v>
      </c>
      <c r="G245" s="57">
        <v>4500</v>
      </c>
      <c r="H245" s="57"/>
      <c r="I245" s="57"/>
    </row>
    <row r="246" spans="1:9" x14ac:dyDescent="0.25">
      <c r="A246" s="54">
        <v>50</v>
      </c>
      <c r="B246" s="50"/>
      <c r="C246" s="51"/>
      <c r="D246" s="56" t="s">
        <v>78</v>
      </c>
      <c r="E246" s="53">
        <v>0</v>
      </c>
      <c r="F246" s="53">
        <f>F247</f>
        <v>20000</v>
      </c>
      <c r="G246" s="57">
        <f>G248</f>
        <v>0</v>
      </c>
      <c r="H246" s="57">
        <f>H248</f>
        <v>0</v>
      </c>
      <c r="I246" s="57">
        <f>I248</f>
        <v>0</v>
      </c>
    </row>
    <row r="247" spans="1:9" ht="24" customHeight="1" x14ac:dyDescent="0.25">
      <c r="A247" s="96">
        <v>3</v>
      </c>
      <c r="B247" s="97"/>
      <c r="C247" s="94"/>
      <c r="D247" s="95" t="s">
        <v>134</v>
      </c>
      <c r="E247" s="53">
        <f>E248</f>
        <v>0</v>
      </c>
      <c r="F247" s="53">
        <f t="shared" ref="F247:I247" si="32">F248</f>
        <v>20000</v>
      </c>
      <c r="G247" s="53">
        <f t="shared" si="32"/>
        <v>0</v>
      </c>
      <c r="H247" s="53">
        <f t="shared" si="32"/>
        <v>0</v>
      </c>
      <c r="I247" s="53">
        <f t="shared" si="32"/>
        <v>0</v>
      </c>
    </row>
    <row r="248" spans="1:9" x14ac:dyDescent="0.25">
      <c r="A248" s="54"/>
      <c r="B248" s="50">
        <v>32</v>
      </c>
      <c r="C248" s="51"/>
      <c r="D248" s="56" t="s">
        <v>83</v>
      </c>
      <c r="E248" s="53">
        <v>0</v>
      </c>
      <c r="F248" s="53">
        <f>F249+F250+F251</f>
        <v>20000</v>
      </c>
      <c r="G248" s="57">
        <f>G249+G250+G251</f>
        <v>0</v>
      </c>
      <c r="H248" s="57">
        <v>0</v>
      </c>
      <c r="I248" s="57">
        <v>0</v>
      </c>
    </row>
    <row r="249" spans="1:9" x14ac:dyDescent="0.25">
      <c r="A249" s="72"/>
      <c r="B249" s="73"/>
      <c r="C249" s="74">
        <v>3233</v>
      </c>
      <c r="D249" s="56" t="s">
        <v>106</v>
      </c>
      <c r="E249" s="53">
        <v>0</v>
      </c>
      <c r="F249" s="53">
        <v>4375</v>
      </c>
      <c r="G249" s="57">
        <v>0</v>
      </c>
      <c r="H249" s="57"/>
      <c r="I249" s="57"/>
    </row>
    <row r="250" spans="1:9" x14ac:dyDescent="0.25">
      <c r="A250" s="54"/>
      <c r="B250" s="50"/>
      <c r="C250" s="51">
        <v>3237</v>
      </c>
      <c r="D250" s="56" t="s">
        <v>110</v>
      </c>
      <c r="E250" s="53">
        <v>0</v>
      </c>
      <c r="F250" s="53">
        <v>5625</v>
      </c>
      <c r="G250" s="57">
        <v>0</v>
      </c>
      <c r="H250" s="57"/>
      <c r="I250" s="57"/>
    </row>
    <row r="251" spans="1:9" x14ac:dyDescent="0.25">
      <c r="A251" s="54"/>
      <c r="B251" s="50"/>
      <c r="C251" s="51">
        <v>3239</v>
      </c>
      <c r="D251" s="56" t="s">
        <v>112</v>
      </c>
      <c r="E251" s="53">
        <v>0</v>
      </c>
      <c r="F251" s="53">
        <v>10000</v>
      </c>
      <c r="G251" s="57">
        <v>0</v>
      </c>
      <c r="H251" s="57"/>
      <c r="I251" s="57"/>
    </row>
    <row r="252" spans="1:9" x14ac:dyDescent="0.25">
      <c r="A252" s="145">
        <v>61</v>
      </c>
      <c r="B252" s="146"/>
      <c r="C252" s="147"/>
      <c r="D252" s="56" t="s">
        <v>80</v>
      </c>
      <c r="E252" s="53">
        <v>0</v>
      </c>
      <c r="F252" s="53">
        <f>F253</f>
        <v>1000</v>
      </c>
      <c r="G252" s="57">
        <f>G254</f>
        <v>0</v>
      </c>
      <c r="H252" s="57">
        <f>H254</f>
        <v>0</v>
      </c>
      <c r="I252" s="57">
        <f>I254</f>
        <v>0</v>
      </c>
    </row>
    <row r="253" spans="1:9" x14ac:dyDescent="0.25">
      <c r="A253" s="96">
        <v>3</v>
      </c>
      <c r="B253" s="97"/>
      <c r="C253" s="94"/>
      <c r="D253" s="147" t="s">
        <v>134</v>
      </c>
      <c r="E253" s="53">
        <f>E254</f>
        <v>0</v>
      </c>
      <c r="F253" s="53">
        <f t="shared" ref="F253:I253" si="33">F254</f>
        <v>1000</v>
      </c>
      <c r="G253" s="53">
        <f t="shared" si="33"/>
        <v>0</v>
      </c>
      <c r="H253" s="53">
        <f t="shared" si="33"/>
        <v>0</v>
      </c>
      <c r="I253" s="53">
        <f t="shared" si="33"/>
        <v>0</v>
      </c>
    </row>
    <row r="254" spans="1:9" x14ac:dyDescent="0.25">
      <c r="A254" s="145"/>
      <c r="B254" s="146">
        <v>32</v>
      </c>
      <c r="C254" s="147"/>
      <c r="D254" s="56" t="s">
        <v>83</v>
      </c>
      <c r="E254" s="53">
        <v>0</v>
      </c>
      <c r="F254" s="53">
        <f>F255</f>
        <v>1000</v>
      </c>
      <c r="G254" s="57">
        <f>G255+G256+G257</f>
        <v>0</v>
      </c>
      <c r="H254" s="57">
        <v>0</v>
      </c>
      <c r="I254" s="57">
        <v>0</v>
      </c>
    </row>
    <row r="255" spans="1:9" x14ac:dyDescent="0.25">
      <c r="A255" s="145"/>
      <c r="B255" s="146"/>
      <c r="C255" s="147">
        <v>3293</v>
      </c>
      <c r="D255" s="56" t="s">
        <v>114</v>
      </c>
      <c r="E255" s="53">
        <v>0</v>
      </c>
      <c r="F255" s="53">
        <v>1000</v>
      </c>
      <c r="G255" s="57">
        <v>0</v>
      </c>
      <c r="H255" s="57">
        <v>0</v>
      </c>
      <c r="I255" s="57">
        <v>0</v>
      </c>
    </row>
    <row r="256" spans="1:9" ht="15" customHeight="1" x14ac:dyDescent="0.25">
      <c r="A256" s="219" t="s">
        <v>179</v>
      </c>
      <c r="B256" s="220"/>
      <c r="C256" s="221"/>
      <c r="D256" s="144" t="s">
        <v>180</v>
      </c>
      <c r="E256" s="49">
        <f>E257</f>
        <v>0</v>
      </c>
      <c r="F256" s="49">
        <f>F257</f>
        <v>438</v>
      </c>
      <c r="G256" s="49">
        <f>G257</f>
        <v>0</v>
      </c>
      <c r="H256" s="53"/>
      <c r="I256" s="53"/>
    </row>
    <row r="257" spans="1:9" x14ac:dyDescent="0.25">
      <c r="A257" s="222">
        <v>51</v>
      </c>
      <c r="B257" s="223"/>
      <c r="C257" s="224"/>
      <c r="D257" s="147" t="s">
        <v>191</v>
      </c>
      <c r="E257" s="53">
        <f>E259</f>
        <v>0</v>
      </c>
      <c r="F257" s="53">
        <f>F259</f>
        <v>438</v>
      </c>
      <c r="G257" s="53">
        <f>G259</f>
        <v>0</v>
      </c>
      <c r="H257" s="53">
        <f>H259</f>
        <v>0</v>
      </c>
      <c r="I257" s="53">
        <f>I259</f>
        <v>0</v>
      </c>
    </row>
    <row r="258" spans="1:9" x14ac:dyDescent="0.25">
      <c r="A258" s="96">
        <v>3</v>
      </c>
      <c r="B258" s="97"/>
      <c r="C258" s="94"/>
      <c r="D258" s="147" t="s">
        <v>134</v>
      </c>
      <c r="E258" s="53">
        <f>E259</f>
        <v>0</v>
      </c>
      <c r="F258" s="53">
        <f t="shared" ref="F258:I258" si="34">F259</f>
        <v>438</v>
      </c>
      <c r="G258" s="53">
        <f t="shared" si="34"/>
        <v>0</v>
      </c>
      <c r="H258" s="53">
        <f t="shared" si="34"/>
        <v>0</v>
      </c>
      <c r="I258" s="53">
        <f t="shared" si="34"/>
        <v>0</v>
      </c>
    </row>
    <row r="259" spans="1:9" x14ac:dyDescent="0.25">
      <c r="A259" s="145"/>
      <c r="B259" s="146">
        <v>32</v>
      </c>
      <c r="C259" s="147"/>
      <c r="D259" s="147" t="s">
        <v>83</v>
      </c>
      <c r="E259" s="53">
        <f t="shared" ref="E259:G259" si="35">E260</f>
        <v>0</v>
      </c>
      <c r="F259" s="53">
        <f t="shared" si="35"/>
        <v>438</v>
      </c>
      <c r="G259" s="53">
        <f t="shared" si="35"/>
        <v>0</v>
      </c>
      <c r="H259" s="53">
        <v>0</v>
      </c>
      <c r="I259" s="53">
        <v>0</v>
      </c>
    </row>
    <row r="260" spans="1:9" x14ac:dyDescent="0.25">
      <c r="A260" s="145"/>
      <c r="B260" s="146"/>
      <c r="C260" s="147">
        <v>3211</v>
      </c>
      <c r="D260" s="147" t="s">
        <v>98</v>
      </c>
      <c r="E260" s="53">
        <v>0</v>
      </c>
      <c r="F260" s="53">
        <v>438</v>
      </c>
      <c r="G260" s="53">
        <v>0</v>
      </c>
      <c r="H260" s="53"/>
      <c r="I260" s="53"/>
    </row>
  </sheetData>
  <mergeCells count="30">
    <mergeCell ref="A256:C256"/>
    <mergeCell ref="A257:C257"/>
    <mergeCell ref="A56:C56"/>
    <mergeCell ref="A8:C8"/>
    <mergeCell ref="A9:C9"/>
    <mergeCell ref="A16:C16"/>
    <mergeCell ref="A20:C20"/>
    <mergeCell ref="A21:C21"/>
    <mergeCell ref="A19:C19"/>
    <mergeCell ref="A54:C54"/>
    <mergeCell ref="A228:C228"/>
    <mergeCell ref="A126:C126"/>
    <mergeCell ref="A127:C127"/>
    <mergeCell ref="A183:C183"/>
    <mergeCell ref="A184:C184"/>
    <mergeCell ref="A227:C227"/>
    <mergeCell ref="A5:D5"/>
    <mergeCell ref="A6:D6"/>
    <mergeCell ref="A7:C7"/>
    <mergeCell ref="A55:C55"/>
    <mergeCell ref="D1:I1"/>
    <mergeCell ref="A2:I2"/>
    <mergeCell ref="A204:C204"/>
    <mergeCell ref="A205:C205"/>
    <mergeCell ref="A209:C209"/>
    <mergeCell ref="A77:C77"/>
    <mergeCell ref="A78:C78"/>
    <mergeCell ref="A83:C83"/>
    <mergeCell ref="A87:C87"/>
    <mergeCell ref="A88:C88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SAŽETAK</vt:lpstr>
      <vt:lpstr> Račun prihoda i rashoda</vt:lpstr>
      <vt:lpstr>Račun prihoda i rashoda</vt:lpstr>
      <vt:lpstr>Rashodi prema funkcijskoj k </vt:lpstr>
      <vt:lpstr>Račun financiranja-izvori</vt:lpstr>
      <vt:lpstr>Račun financiranja</vt:lpstr>
      <vt:lpstr>POSEBNI DIO</vt:lpstr>
      <vt:lpstr>Četvrta razina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Karađole</cp:lastModifiedBy>
  <cp:lastPrinted>2025-12-15T13:19:49Z</cp:lastPrinted>
  <dcterms:created xsi:type="dcterms:W3CDTF">2022-08-12T12:51:27Z</dcterms:created>
  <dcterms:modified xsi:type="dcterms:W3CDTF">2026-01-13T08:23:22Z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PRIMJER FP PRORAČUNSKOG KORISNIKA.xlsx</vt:lpwstr>
  </property>
</Properties>
</file>