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IZMJENE I DOPUNE\Izmjene i dopune 2025\II. Izmjene i dopune\"/>
    </mc:Choice>
  </mc:AlternateContent>
  <xr:revisionPtr revIDLastSave="0" documentId="13_ncr:1_{6787F2FC-1C0E-4088-B205-1B80DE99A31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" r:id="rId1"/>
    <sheet name=" Račun prihoda i rashoda" sheetId="3" r:id="rId2"/>
    <sheet name="Prihodi i rashodi prema izvorim" sheetId="5" r:id="rId3"/>
    <sheet name="Rashodi prema funkcijskoj k " sheetId="8" r:id="rId4"/>
    <sheet name="Račun financiranja" sheetId="6" r:id="rId5"/>
    <sheet name="POSEBNI DIO" sheetId="7" r:id="rId6"/>
  </sheets>
  <definedNames>
    <definedName name="_xlnm.Print_Area" localSheetId="0">SAŽETAK!$A$1:$H$29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11" i="1"/>
  <c r="F31" i="3"/>
  <c r="F25" i="3"/>
  <c r="F21" i="3"/>
  <c r="F43" i="3"/>
  <c r="F39" i="3"/>
  <c r="F38" i="3"/>
  <c r="F51" i="3"/>
  <c r="F10" i="3"/>
  <c r="D9" i="3"/>
  <c r="D38" i="3"/>
  <c r="D56" i="5"/>
  <c r="D12" i="5" l="1"/>
  <c r="D42" i="5"/>
  <c r="H8" i="1"/>
  <c r="F9" i="3" l="1"/>
  <c r="F34" i="3" s="1"/>
  <c r="F19" i="3"/>
  <c r="D39" i="3"/>
  <c r="D43" i="3"/>
  <c r="D31" i="3"/>
  <c r="D17" i="5"/>
  <c r="D6" i="5"/>
  <c r="D36" i="5"/>
  <c r="C48" i="5"/>
  <c r="C50" i="5"/>
  <c r="C51" i="5"/>
  <c r="C18" i="5"/>
  <c r="C21" i="5"/>
  <c r="D51" i="3" l="1"/>
  <c r="B20" i="5" l="1"/>
  <c r="B19" i="5" s="1"/>
  <c r="D20" i="5"/>
  <c r="D19" i="5" s="1"/>
  <c r="D49" i="5"/>
  <c r="B49" i="5"/>
  <c r="C49" i="5" l="1"/>
  <c r="C19" i="5"/>
  <c r="C20" i="5"/>
  <c r="D47" i="5"/>
  <c r="G7" i="7" l="1"/>
  <c r="F7" i="7" s="1"/>
  <c r="G13" i="7"/>
  <c r="G94" i="7"/>
  <c r="G90" i="7"/>
  <c r="F87" i="7"/>
  <c r="F88" i="7"/>
  <c r="F89" i="7"/>
  <c r="F74" i="7"/>
  <c r="F75" i="7"/>
  <c r="F76" i="7"/>
  <c r="F57" i="7"/>
  <c r="F13" i="7"/>
  <c r="F15" i="7"/>
  <c r="F16" i="7"/>
  <c r="D25" i="3" l="1"/>
  <c r="D21" i="3"/>
  <c r="D16" i="3"/>
  <c r="D14" i="3"/>
  <c r="B47" i="5"/>
  <c r="C47" i="5" s="1"/>
  <c r="B42" i="5"/>
  <c r="B40" i="5"/>
  <c r="B38" i="5"/>
  <c r="B36" i="5"/>
  <c r="B17" i="5"/>
  <c r="C17" i="5" s="1"/>
  <c r="B12" i="5"/>
  <c r="B10" i="5"/>
  <c r="B8" i="5"/>
  <c r="B6" i="5"/>
  <c r="G69" i="7"/>
  <c r="G75" i="7"/>
  <c r="G74" i="7" s="1"/>
  <c r="E75" i="7"/>
  <c r="E74" i="7" s="1"/>
  <c r="G88" i="7"/>
  <c r="G87" i="7" s="1"/>
  <c r="E88" i="7"/>
  <c r="E87" i="7" s="1"/>
  <c r="G56" i="7"/>
  <c r="E56" i="7"/>
  <c r="E55" i="7" s="1"/>
  <c r="E32" i="7"/>
  <c r="B5" i="5" l="1"/>
  <c r="B27" i="5" s="1"/>
  <c r="B35" i="5"/>
  <c r="G55" i="7"/>
  <c r="F55" i="7" s="1"/>
  <c r="F56" i="7"/>
  <c r="C26" i="5"/>
  <c r="C25" i="5"/>
  <c r="E31" i="3"/>
  <c r="E32" i="3"/>
  <c r="E33" i="3"/>
  <c r="G20" i="1"/>
  <c r="G21" i="1"/>
  <c r="G22" i="1"/>
  <c r="G19" i="1"/>
  <c r="G28" i="1" l="1"/>
  <c r="E50" i="3"/>
  <c r="F49" i="3"/>
  <c r="E51" i="3" s="1"/>
  <c r="D49" i="3"/>
  <c r="B56" i="5"/>
  <c r="C56" i="5" s="1"/>
  <c r="C57" i="5"/>
  <c r="E40" i="3"/>
  <c r="E41" i="3"/>
  <c r="E42" i="3"/>
  <c r="E44" i="3"/>
  <c r="E45" i="3"/>
  <c r="E39" i="3"/>
  <c r="E11" i="3"/>
  <c r="E12" i="3"/>
  <c r="E13" i="3"/>
  <c r="E15" i="3"/>
  <c r="E17" i="3"/>
  <c r="E18" i="3"/>
  <c r="E20" i="3"/>
  <c r="E22" i="3"/>
  <c r="E23" i="3"/>
  <c r="E24" i="3"/>
  <c r="E26" i="3"/>
  <c r="E27" i="3"/>
  <c r="C7" i="5"/>
  <c r="C9" i="5"/>
  <c r="C11" i="5"/>
  <c r="C13" i="5"/>
  <c r="C14" i="5"/>
  <c r="C15" i="5"/>
  <c r="C16" i="5"/>
  <c r="D8" i="5"/>
  <c r="D10" i="5"/>
  <c r="D5" i="5" l="1"/>
  <c r="D27" i="5" s="1"/>
  <c r="B58" i="5"/>
  <c r="E49" i="3"/>
  <c r="E43" i="3"/>
  <c r="C6" i="5"/>
  <c r="C8" i="5"/>
  <c r="C12" i="5"/>
  <c r="C10" i="5"/>
  <c r="C5" i="5" l="1"/>
  <c r="C27" i="5" s="1"/>
  <c r="E34" i="3"/>
  <c r="E38" i="3"/>
  <c r="D10" i="3" l="1"/>
  <c r="E10" i="3" s="1"/>
  <c r="D19" i="3"/>
  <c r="E19" i="3" s="1"/>
  <c r="E21" i="3"/>
  <c r="E25" i="3"/>
  <c r="G32" i="7"/>
  <c r="F106" i="7"/>
  <c r="G105" i="7"/>
  <c r="G104" i="7" s="1"/>
  <c r="E105" i="7"/>
  <c r="G44" i="7"/>
  <c r="F34" i="7"/>
  <c r="G111" i="7"/>
  <c r="G110" i="7" s="1"/>
  <c r="G14" i="7" s="1"/>
  <c r="F14" i="7" s="1"/>
  <c r="E111" i="7"/>
  <c r="E110" i="7" s="1"/>
  <c r="F112" i="7"/>
  <c r="G115" i="7"/>
  <c r="E115" i="7"/>
  <c r="E114" i="7" s="1"/>
  <c r="E113" i="7" s="1"/>
  <c r="G108" i="7"/>
  <c r="G107" i="7" s="1"/>
  <c r="E108" i="7"/>
  <c r="E107" i="7" s="1"/>
  <c r="G102" i="7"/>
  <c r="G101" i="7" s="1"/>
  <c r="G100" i="7" s="1"/>
  <c r="E92" i="7"/>
  <c r="E91" i="7" s="1"/>
  <c r="G9" i="1"/>
  <c r="G10" i="1"/>
  <c r="G12" i="1"/>
  <c r="G13" i="1"/>
  <c r="F16" i="3"/>
  <c r="C37" i="5"/>
  <c r="C39" i="5"/>
  <c r="C41" i="5"/>
  <c r="C43" i="5"/>
  <c r="C44" i="5"/>
  <c r="C45" i="5"/>
  <c r="C46" i="5"/>
  <c r="C7" i="8"/>
  <c r="F96" i="7"/>
  <c r="F97" i="7"/>
  <c r="F99" i="7"/>
  <c r="F80" i="7"/>
  <c r="F83" i="7"/>
  <c r="F86" i="7"/>
  <c r="F61" i="7"/>
  <c r="F64" i="7"/>
  <c r="F67" i="7"/>
  <c r="F70" i="7"/>
  <c r="F73" i="7"/>
  <c r="F45" i="7"/>
  <c r="F51" i="7"/>
  <c r="F54" i="7"/>
  <c r="F38" i="7"/>
  <c r="F41" i="7"/>
  <c r="F31" i="7"/>
  <c r="F33" i="7"/>
  <c r="F22" i="7"/>
  <c r="F23" i="7"/>
  <c r="F26" i="7"/>
  <c r="G85" i="7"/>
  <c r="G84" i="7" s="1"/>
  <c r="G72" i="7"/>
  <c r="G71" i="7" s="1"/>
  <c r="G12" i="7" s="1"/>
  <c r="F12" i="7" s="1"/>
  <c r="G98" i="7"/>
  <c r="G95" i="7"/>
  <c r="G63" i="7"/>
  <c r="G59" i="7"/>
  <c r="G60" i="7"/>
  <c r="E95" i="7"/>
  <c r="E85" i="7"/>
  <c r="E84" i="7" s="1"/>
  <c r="E63" i="7"/>
  <c r="E62" i="7" s="1"/>
  <c r="E60" i="7"/>
  <c r="F105" i="7" l="1"/>
  <c r="E16" i="3"/>
  <c r="E104" i="7"/>
  <c r="F104" i="7" s="1"/>
  <c r="F111" i="7"/>
  <c r="F110" i="7"/>
  <c r="F107" i="7"/>
  <c r="F103" i="7"/>
  <c r="F108" i="7"/>
  <c r="G113" i="7"/>
  <c r="F113" i="7" s="1"/>
  <c r="F115" i="7"/>
  <c r="G114" i="7"/>
  <c r="F114" i="7" s="1"/>
  <c r="F109" i="7"/>
  <c r="E102" i="7"/>
  <c r="E101" i="7" s="1"/>
  <c r="F116" i="7"/>
  <c r="F95" i="7"/>
  <c r="F63" i="7"/>
  <c r="F60" i="7"/>
  <c r="F84" i="7"/>
  <c r="F85" i="7"/>
  <c r="G62" i="7"/>
  <c r="E59" i="7"/>
  <c r="G37" i="7"/>
  <c r="G36" i="7" s="1"/>
  <c r="E37" i="7"/>
  <c r="F62" i="7" l="1"/>
  <c r="E100" i="7"/>
  <c r="F101" i="7"/>
  <c r="F102" i="7"/>
  <c r="F59" i="7"/>
  <c r="E36" i="7"/>
  <c r="F37" i="7"/>
  <c r="F100" i="7" l="1"/>
  <c r="F93" i="7"/>
  <c r="G92" i="7"/>
  <c r="F36" i="7"/>
  <c r="F14" i="3"/>
  <c r="F92" i="7" l="1"/>
  <c r="G91" i="7"/>
  <c r="H14" i="1"/>
  <c r="F91" i="7" l="1"/>
  <c r="G68" i="7"/>
  <c r="G11" i="7" s="1"/>
  <c r="F11" i="7" s="1"/>
  <c r="G79" i="7"/>
  <c r="G82" i="7"/>
  <c r="E82" i="7"/>
  <c r="E81" i="7" s="1"/>
  <c r="E79" i="7"/>
  <c r="E78" i="7" s="1"/>
  <c r="E72" i="7"/>
  <c r="E71" i="7" s="1"/>
  <c r="E69" i="7"/>
  <c r="E66" i="7"/>
  <c r="E77" i="7" l="1"/>
  <c r="G78" i="7"/>
  <c r="G77" i="7" s="1"/>
  <c r="F79" i="7"/>
  <c r="G81" i="7"/>
  <c r="F81" i="7" s="1"/>
  <c r="F82" i="7"/>
  <c r="F72" i="7"/>
  <c r="F71" i="7"/>
  <c r="E68" i="7"/>
  <c r="F68" i="7" s="1"/>
  <c r="F69" i="7"/>
  <c r="E65" i="7"/>
  <c r="E98" i="7"/>
  <c r="G66" i="7"/>
  <c r="G65" i="7" s="1"/>
  <c r="G58" i="7" s="1"/>
  <c r="E14" i="3"/>
  <c r="G37" i="1"/>
  <c r="H34" i="1" s="1"/>
  <c r="H37" i="1" s="1"/>
  <c r="H21" i="1"/>
  <c r="F21" i="1"/>
  <c r="F11" i="1"/>
  <c r="G11" i="1" s="1"/>
  <c r="F8" i="1"/>
  <c r="G8" i="1" s="1"/>
  <c r="G25" i="7"/>
  <c r="F66" i="7" l="1"/>
  <c r="E94" i="7"/>
  <c r="E90" i="7" s="1"/>
  <c r="F98" i="7"/>
  <c r="F77" i="7"/>
  <c r="F78" i="7"/>
  <c r="F65" i="7"/>
  <c r="E58" i="7"/>
  <c r="F58" i="7" s="1"/>
  <c r="F14" i="1"/>
  <c r="G14" i="1" l="1"/>
  <c r="F90" i="7"/>
  <c r="F94" i="7"/>
  <c r="D34" i="3" l="1"/>
  <c r="E9" i="3"/>
  <c r="C36" i="5"/>
  <c r="G43" i="7" l="1"/>
  <c r="E21" i="7"/>
  <c r="B6" i="8"/>
  <c r="E44" i="7"/>
  <c r="C42" i="5"/>
  <c r="B5" i="8" l="1"/>
  <c r="E43" i="7"/>
  <c r="F43" i="7" s="1"/>
  <c r="F44" i="7"/>
  <c r="D6" i="8"/>
  <c r="D5" i="8" s="1"/>
  <c r="F8" i="6"/>
  <c r="F7" i="6" s="1"/>
  <c r="G8" i="6"/>
  <c r="G7" i="6" s="1"/>
  <c r="E8" i="6"/>
  <c r="E7" i="6" s="1"/>
  <c r="G53" i="7"/>
  <c r="G52" i="7" s="1"/>
  <c r="E53" i="7"/>
  <c r="G40" i="7"/>
  <c r="G39" i="7" s="1"/>
  <c r="E40" i="7"/>
  <c r="G30" i="7"/>
  <c r="G29" i="7" s="1"/>
  <c r="G28" i="7" s="1"/>
  <c r="E30" i="7"/>
  <c r="E29" i="7" s="1"/>
  <c r="E28" i="7" s="1"/>
  <c r="D38" i="5"/>
  <c r="D40" i="5"/>
  <c r="G50" i="7"/>
  <c r="G49" i="7" s="1"/>
  <c r="G9" i="7" s="1"/>
  <c r="F9" i="7" s="1"/>
  <c r="E47" i="7"/>
  <c r="E46" i="7" s="1"/>
  <c r="E50" i="7"/>
  <c r="E49" i="7" s="1"/>
  <c r="E25" i="7"/>
  <c r="D35" i="5" l="1"/>
  <c r="G35" i="7"/>
  <c r="G10" i="7"/>
  <c r="F10" i="7" s="1"/>
  <c r="F49" i="7"/>
  <c r="C40" i="5"/>
  <c r="C38" i="5"/>
  <c r="C6" i="8"/>
  <c r="C5" i="8"/>
  <c r="F50" i="7"/>
  <c r="F32" i="7"/>
  <c r="F30" i="7"/>
  <c r="E52" i="7"/>
  <c r="F52" i="7" s="1"/>
  <c r="F53" i="7"/>
  <c r="E39" i="7"/>
  <c r="F40" i="7"/>
  <c r="E20" i="7"/>
  <c r="E19" i="7" s="1"/>
  <c r="E18" i="7" s="1"/>
  <c r="F25" i="7"/>
  <c r="D58" i="5" l="1"/>
  <c r="C35" i="5"/>
  <c r="C58" i="5" s="1"/>
  <c r="E42" i="7"/>
  <c r="F39" i="7"/>
  <c r="E35" i="7"/>
  <c r="F29" i="7"/>
  <c r="F35" i="7" l="1"/>
  <c r="E27" i="7"/>
  <c r="E17" i="7" s="1"/>
  <c r="E6" i="7" s="1"/>
  <c r="E5" i="7" s="1"/>
  <c r="F28" i="7"/>
  <c r="F24" i="7" l="1"/>
  <c r="G21" i="7"/>
  <c r="G20" i="7" s="1"/>
  <c r="F20" i="7" l="1"/>
  <c r="G19" i="7"/>
  <c r="F21" i="7"/>
  <c r="G18" i="7" l="1"/>
  <c r="F19" i="7"/>
  <c r="F18" i="7" l="1"/>
  <c r="F48" i="7"/>
  <c r="G47" i="7"/>
  <c r="G46" i="7" s="1"/>
  <c r="G8" i="7" l="1"/>
  <c r="F8" i="7" s="1"/>
  <c r="G42" i="7"/>
  <c r="G27" i="7" s="1"/>
  <c r="G17" i="7" s="1"/>
  <c r="F47" i="7"/>
  <c r="F46" i="7"/>
  <c r="F42" i="7" l="1"/>
  <c r="F27" i="7" l="1"/>
  <c r="F17" i="7" l="1"/>
  <c r="G6" i="7"/>
  <c r="F6" i="7" l="1"/>
  <c r="G5" i="7"/>
  <c r="F5" i="7" s="1"/>
</calcChain>
</file>

<file path=xl/sharedStrings.xml><?xml version="1.0" encoding="utf-8"?>
<sst xmlns="http://schemas.openxmlformats.org/spreadsheetml/2006/main" count="382" uniqueCount="158">
  <si>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</si>
  <si>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</si>
  <si>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</si>
  <si>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</si>
  <si>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</si>
  <si>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</si>
  <si>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</si>
  <si>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</si>
  <si>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</si>
  <si>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</si>
  <si>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</si>
  <si>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</si>
  <si>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</si>
  <si>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</si>
  <si>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</si>
  <si>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</si>
  <si>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</si>
  <si>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</si>
  <si>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</si>
  <si>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</si>
  <si>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</si>
  <si>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</si>
  <si>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</si>
  <si>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</si>
  <si>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</si>
  <si>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</si>
  <si>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</si>
  <si>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</si>
  <si>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Ostale pomoći</t>
  </si>
  <si>
    <t>Ostali prihodi za posebne namjene</t>
  </si>
  <si>
    <t>A. 4. RASHODI PREMA FUNKCIJSKOJ KLASIFIKACIJI</t>
  </si>
  <si>
    <t>1 Opći prihodi i primici</t>
  </si>
  <si>
    <t>11 Opći prihodi i primici</t>
  </si>
  <si>
    <t>RAZDJEL 3</t>
  </si>
  <si>
    <t>UPRAVNI ODJEL ZA DRUŠTVENE DJELATNOSTI</t>
  </si>
  <si>
    <t>GLAVA 4</t>
  </si>
  <si>
    <t>MUZEJ GRADA ŠIBENIKA</t>
  </si>
  <si>
    <t>PROGRAM 152001</t>
  </si>
  <si>
    <t>GLAVNI PROGRAM 15200</t>
  </si>
  <si>
    <t>MUZEJSKA DJELATNOST</t>
  </si>
  <si>
    <t>Aktivnost A15200101</t>
  </si>
  <si>
    <t>Izvor financiranja 11</t>
  </si>
  <si>
    <t>Redovna djelatnost Muzeja</t>
  </si>
  <si>
    <t>Razred 3</t>
  </si>
  <si>
    <t>Skupina 31</t>
  </si>
  <si>
    <t>Skupina 32</t>
  </si>
  <si>
    <t>Skupina 34</t>
  </si>
  <si>
    <t>Financijski rashodi</t>
  </si>
  <si>
    <t>Skupina 42</t>
  </si>
  <si>
    <t>Razred 4</t>
  </si>
  <si>
    <t>Rashodi za nabavu proizvedene dugotrajne imovine</t>
  </si>
  <si>
    <t>PROGRAM 152002</t>
  </si>
  <si>
    <t>ZAŠTITA KULTURNO POVIJESNE BAŠTINE</t>
  </si>
  <si>
    <t>Aktivnost A15200201</t>
  </si>
  <si>
    <t>Zaštita kulturno povijesne baštine</t>
  </si>
  <si>
    <t>Pomoći iz državnog proračuna</t>
  </si>
  <si>
    <t>Kapitalni projekt 15200202</t>
  </si>
  <si>
    <t>Stalni postav Muzeja</t>
  </si>
  <si>
    <t>Skupina 45</t>
  </si>
  <si>
    <t>Rashodi za dodatna ulaganja na nefinancijskoj imovini</t>
  </si>
  <si>
    <t>Aktivnost 15200215</t>
  </si>
  <si>
    <t>Muzejsko-galerijska djelatnost</t>
  </si>
  <si>
    <t>Aktivnost 15200216</t>
  </si>
  <si>
    <t>Arheološki lokaliteti</t>
  </si>
  <si>
    <t>Pomoći iz županijskog proračuna</t>
  </si>
  <si>
    <t>Aktivnost 15200217</t>
  </si>
  <si>
    <t>Muzejsko izdavaštvo</t>
  </si>
  <si>
    <t>Prihodi od prodaje proizvoda i robe te pruženih usluga i prihodi od donacija</t>
  </si>
  <si>
    <t>Prihodi od upravnih i administrativnih pristojbi, pristojbi po posebnim propisima i naknada</t>
  </si>
  <si>
    <t>08 Rekreacija, kultura i religija</t>
  </si>
  <si>
    <t>082 Službe kulture</t>
  </si>
  <si>
    <t>4 Prihodi za posebne namjene</t>
  </si>
  <si>
    <t>44 Prihodi za posebne namjene</t>
  </si>
  <si>
    <t>15200 MUZEJ GRADA ŠIBENIKA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</si>
  <si>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</si>
  <si>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</si>
  <si>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</si>
  <si>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</si>
  <si>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</si>
  <si>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</si>
  <si>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</si>
  <si>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</si>
  <si>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</si>
  <si>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</si>
  <si>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</si>
  <si>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</si>
  <si>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</si>
  <si>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RAZLIKA - VIŠAK </t>
  </si>
  <si>
    <t>VIŠAK + NETO FINANCIRANJE</t>
  </si>
  <si>
    <t>PRIJENOS MANJKA IZ PRETHODNE GODINE</t>
  </si>
  <si>
    <t>Tekuće pomoći proračunskim korisnicima iz proračuna JLP(R)S koji im nije nadležan</t>
  </si>
  <si>
    <t>Prihodi od pruženih usluga</t>
  </si>
  <si>
    <t>Prihodi iz nadležnog proračuna za financiranje rashoda poslovanja</t>
  </si>
  <si>
    <t>Prihodi iz nadležnog proračuna i od HZZO-a temeljem ugovornih obveza</t>
  </si>
  <si>
    <t>Prihodi iz nadležnog proračuna za financiranje rashoda za nabavu nefinancijske imovine</t>
  </si>
  <si>
    <t>Izvor financiranja 51</t>
  </si>
  <si>
    <t>Izvor financiranja 52</t>
  </si>
  <si>
    <t>Izvor financiranja 53</t>
  </si>
  <si>
    <t>Izvor financiranja 44</t>
  </si>
  <si>
    <t>Izvor financiranja 31</t>
  </si>
  <si>
    <t>51 Pomoći iz državnog proračuna</t>
  </si>
  <si>
    <t>52 Pomoći iz županijskog proračuna</t>
  </si>
  <si>
    <t>53 Ostale pomoći</t>
  </si>
  <si>
    <t>31 Vlastiti prihodi</t>
  </si>
  <si>
    <t>3 Vlastiti prihodi</t>
  </si>
  <si>
    <t xml:space="preserve">5 Pomoći </t>
  </si>
  <si>
    <t>Povećanje/smanjenje</t>
  </si>
  <si>
    <t>Energetska obnova Muzeja grada Šibenika</t>
  </si>
  <si>
    <t>Kapitalni projekt 152002</t>
  </si>
  <si>
    <t>Izvor financiranja 56</t>
  </si>
  <si>
    <t>Sredstva Europske unije</t>
  </si>
  <si>
    <t>Tekuće pomoći iz državnog proračuna temeljem prijenosa EU sredstava</t>
  </si>
  <si>
    <t>56 Sredstva Europske unije</t>
  </si>
  <si>
    <t>Plan za 2025.</t>
  </si>
  <si>
    <t>Novi plan 2025.</t>
  </si>
  <si>
    <t>Tekući projekt 15200222</t>
  </si>
  <si>
    <t>100 godina Muzeja grada Šibenika</t>
  </si>
  <si>
    <r>
      <t>Tekući projekt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15200223</t>
    </r>
  </si>
  <si>
    <t>Aktivnost osposobljavanja i suradnje- Erasmus+</t>
  </si>
  <si>
    <t>Izvor financiranja 61</t>
  </si>
  <si>
    <t>Donacije</t>
  </si>
  <si>
    <t>6 Donacije</t>
  </si>
  <si>
    <t>61 Donacije</t>
  </si>
  <si>
    <t>Tekuće pomoći proračunskim korisnicima iz proračuna koji im nije nadležan</t>
  </si>
  <si>
    <t>Kapitalne pomoći proračunskim korisnicima koji im nije nadležan</t>
  </si>
  <si>
    <t>Kapitalne pomoći temeljem prijenosa EU sredstava</t>
  </si>
  <si>
    <t>Ostali nespomenuti prihodi po posebnim propisima</t>
  </si>
  <si>
    <t>Prihodi od prodaje proizvoda i robe</t>
  </si>
  <si>
    <t>Ukupno rashodi</t>
  </si>
  <si>
    <t xml:space="preserve">IZVJEŠTAJ O PRIHODIMA I RASHODIMA PREMA EKONOMSKOJ KLASIFIKACIJI </t>
  </si>
  <si>
    <t xml:space="preserve">UKUPNO PRIHODI </t>
  </si>
  <si>
    <t>5 Pomoći</t>
  </si>
  <si>
    <t>IZVJEŠTAJ O PRIHODIMA I RASHODIMA PREMA IZVORIMA FINANCIRANJA</t>
  </si>
  <si>
    <t>Tekuće donacije</t>
  </si>
  <si>
    <t>9 REZULTAT</t>
  </si>
  <si>
    <t>PRENESENI  MANJAK KOJI SE POKRIVA TEKUĆIM PRIHODIMA</t>
  </si>
  <si>
    <t>9222 Manjak prihoda i primitaka</t>
  </si>
  <si>
    <t>Rezultat poslovanja</t>
  </si>
  <si>
    <t>Manjak prihoda i primitaka</t>
  </si>
  <si>
    <t xml:space="preserve">MANJAK KOJI SE POKRIVA TEKUĆIM PRIHODIMA </t>
  </si>
  <si>
    <t>PRENESENI VIŠAK ZA POKRIĆE RASHODA</t>
  </si>
  <si>
    <t>Prihodi za posebne namjene - višak</t>
  </si>
  <si>
    <t>Vlastiti prihodi - višak</t>
  </si>
  <si>
    <t>93 Rezultat višak-vlastiti prihodi</t>
  </si>
  <si>
    <t>94 Rezultat višak - prihodi za posebne namjene</t>
  </si>
  <si>
    <t>II. IZMJENE I DOPUNE FINANCIJSKOG PLANA MUZEJA GRADA ŠIBENIKA 
ZA 2025. GODINU</t>
  </si>
  <si>
    <t>Višak prihoda - vlastiti</t>
  </si>
  <si>
    <t>Višak prihoda-prihodi po posebnim propisima</t>
  </si>
  <si>
    <t>Izvor financiranja 94</t>
  </si>
  <si>
    <t>Prihodi za posebne namjene-višak</t>
  </si>
  <si>
    <t>Izvor financiranja 93</t>
  </si>
  <si>
    <t>Vlastiti prihodi-višak</t>
  </si>
  <si>
    <t>II. IZMJENE I DOPUNE FINANCIJSKOG PLANA MUZEJA GRADA ŠIBENIKA 
ZA 2025.</t>
  </si>
  <si>
    <t>II. IZMJENE I DOPUNE FINANCIJSKOG PLANA MUZEJA GRADA ŠIBENIKA
ZA 2025. GODINU</t>
  </si>
  <si>
    <t>Višak prihoda iz prethodne godine</t>
  </si>
  <si>
    <t xml:space="preserve"> 93 Višak prihoda iz prethodne godine - vlastiti</t>
  </si>
  <si>
    <t xml:space="preserve">  94 Višak prihoda iz prethodne godine - prihodi za posebne namjene</t>
  </si>
  <si>
    <t>Manjak iz prethodne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</si>
</sst>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4" fillId="0" borderId="3" xfId="0" applyFont="1" applyBorder="1"/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>
      <alignment wrapText="1"/>
    </xf>
    <xf numFmtId="3" fontId="0" fillId="0" borderId="3" xfId="0" applyNumberForma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3" fontId="3" fillId="0" borderId="4" xfId="0" applyNumberFormat="1" applyFont="1" applyBorder="1" applyAlignment="1">
      <alignment horizontal="right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164" fontId="0" fillId="0" borderId="0" xfId="0" applyNumberFormat="1"/>
    <xf numFmtId="3" fontId="3" fillId="2" borderId="3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15" fillId="0" borderId="2" xfId="0" applyFont="1" applyBorder="1"/>
    <xf numFmtId="3" fontId="15" fillId="0" borderId="3" xfId="0" applyNumberFormat="1" applyFont="1" applyBorder="1"/>
    <xf numFmtId="164" fontId="15" fillId="0" borderId="0" xfId="0" applyNumberFormat="1" applyFont="1"/>
    <xf numFmtId="0" fontId="15" fillId="0" borderId="0" xfId="0" applyFont="1" applyAlignment="1">
      <alignment horizontal="center"/>
    </xf>
    <xf numFmtId="3" fontId="8" fillId="0" borderId="3" xfId="0" applyNumberFormat="1" applyFont="1" applyBorder="1"/>
    <xf numFmtId="0" fontId="8" fillId="0" borderId="2" xfId="0" applyFont="1" applyBorder="1"/>
    <xf numFmtId="3" fontId="8" fillId="2" borderId="3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right"/>
    </xf>
    <xf numFmtId="3" fontId="15" fillId="0" borderId="3" xfId="0" applyNumberFormat="1" applyFont="1" applyFill="1" applyBorder="1"/>
    <xf numFmtId="3" fontId="6" fillId="2" borderId="3" xfId="0" applyNumberFormat="1" applyFont="1" applyFill="1" applyBorder="1" applyAlignment="1">
      <alignment horizontal="right"/>
    </xf>
    <xf numFmtId="3" fontId="14" fillId="0" borderId="3" xfId="0" applyNumberFormat="1" applyFont="1" applyBorder="1"/>
    <xf numFmtId="4" fontId="22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vertical="center" wrapText="1"/>
    </xf>
    <xf numFmtId="4" fontId="22" fillId="0" borderId="3" xfId="0" applyNumberFormat="1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15" fillId="0" borderId="3" xfId="0" applyFont="1" applyBorder="1" applyAlignment="1">
      <alignment horizontal="left" vertical="justify"/>
    </xf>
    <xf numFmtId="0" fontId="15" fillId="0" borderId="3" xfId="0" applyFont="1" applyBorder="1" applyAlignment="1">
      <alignment horizontal="left" vertical="justify" wrapText="1"/>
    </xf>
    <xf numFmtId="0" fontId="0" fillId="0" borderId="3" xfId="0" applyBorder="1" applyAlignment="1">
      <alignment horizontal="left" vertical="justify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4" fontId="3" fillId="0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0" fillId="0" borderId="3" xfId="0" applyNumberFormat="1" applyBorder="1" applyAlignment="1">
      <alignment horizontal="right"/>
    </xf>
    <xf numFmtId="4" fontId="6" fillId="0" borderId="3" xfId="0" applyNumberFormat="1" applyFont="1" applyFill="1" applyBorder="1" applyAlignment="1">
      <alignment horizontal="right" wrapText="1"/>
    </xf>
    <xf numFmtId="4" fontId="0" fillId="0" borderId="3" xfId="0" applyNumberFormat="1" applyBorder="1" applyAlignment="1">
      <alignment horizontal="right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3" fillId="0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4" fontId="0" fillId="0" borderId="0" xfId="0" applyNumberFormat="1" applyAlignment="1">
      <alignment wrapText="1"/>
    </xf>
    <xf numFmtId="0" fontId="0" fillId="0" borderId="0" xfId="0" applyAlignment="1"/>
    <xf numFmtId="4" fontId="3" fillId="2" borderId="4" xfId="0" applyNumberFormat="1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1" fillId="0" borderId="0" xfId="0" applyFont="1"/>
    <xf numFmtId="0" fontId="25" fillId="0" borderId="0" xfId="0" applyFont="1"/>
    <xf numFmtId="0" fontId="10" fillId="2" borderId="3" xfId="0" quotePrefix="1" applyFont="1" applyFill="1" applyBorder="1" applyAlignment="1">
      <alignment horizontal="left" vertical="center" wrapText="1" indent="1"/>
    </xf>
    <xf numFmtId="0" fontId="3" fillId="0" borderId="3" xfId="0" quotePrefix="1" applyFont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 indent="1"/>
    </xf>
    <xf numFmtId="4" fontId="23" fillId="0" borderId="6" xfId="0" applyNumberFormat="1" applyFont="1" applyBorder="1" applyAlignment="1">
      <alignment vertical="center" wrapText="1"/>
    </xf>
    <xf numFmtId="4" fontId="23" fillId="0" borderId="7" xfId="0" applyNumberFormat="1" applyFont="1" applyBorder="1" applyAlignment="1">
      <alignment vertical="center" wrapText="1"/>
    </xf>
    <xf numFmtId="4" fontId="26" fillId="2" borderId="3" xfId="0" quotePrefix="1" applyNumberFormat="1" applyFont="1" applyFill="1" applyBorder="1" applyAlignment="1">
      <alignment vertical="center" wrapText="1"/>
    </xf>
    <xf numFmtId="4" fontId="26" fillId="2" borderId="3" xfId="0" applyNumberFormat="1" applyFont="1" applyFill="1" applyBorder="1" applyAlignment="1">
      <alignment vertical="center" wrapText="1"/>
    </xf>
    <xf numFmtId="3" fontId="20" fillId="0" borderId="3" xfId="0" applyNumberFormat="1" applyFont="1" applyBorder="1"/>
    <xf numFmtId="0" fontId="9" fillId="2" borderId="7" xfId="0" applyFont="1" applyFill="1" applyBorder="1" applyAlignment="1">
      <alignment horizontal="left" vertical="center" wrapText="1" indent="1"/>
    </xf>
    <xf numFmtId="0" fontId="24" fillId="2" borderId="0" xfId="0" applyFont="1" applyFill="1" applyBorder="1" applyAlignment="1">
      <alignment horizontal="left" vertical="center" wrapText="1" indent="1"/>
    </xf>
    <xf numFmtId="4" fontId="23" fillId="0" borderId="0" xfId="0" applyNumberFormat="1" applyFont="1" applyBorder="1" applyAlignment="1">
      <alignment vertical="center" wrapText="1"/>
    </xf>
    <xf numFmtId="4" fontId="23" fillId="2" borderId="0" xfId="0" applyNumberFormat="1" applyFont="1" applyFill="1" applyBorder="1" applyAlignment="1">
      <alignment horizontal="right"/>
    </xf>
    <xf numFmtId="0" fontId="24" fillId="2" borderId="8" xfId="0" applyFont="1" applyFill="1" applyBorder="1" applyAlignment="1">
      <alignment horizontal="left" vertical="center" wrapText="1" indent="1"/>
    </xf>
    <xf numFmtId="4" fontId="23" fillId="0" borderId="3" xfId="0" applyNumberFormat="1" applyFont="1" applyBorder="1" applyAlignment="1">
      <alignment horizontal="right" vertical="center" wrapText="1"/>
    </xf>
    <xf numFmtId="0" fontId="27" fillId="0" borderId="0" xfId="0" applyFont="1"/>
    <xf numFmtId="0" fontId="27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vertical="top"/>
    </xf>
    <xf numFmtId="0" fontId="15" fillId="0" borderId="3" xfId="0" applyFont="1" applyBorder="1"/>
    <xf numFmtId="4" fontId="15" fillId="0" borderId="3" xfId="0" applyNumberFormat="1" applyFont="1" applyBorder="1"/>
    <xf numFmtId="0" fontId="27" fillId="0" borderId="3" xfId="0" applyFont="1" applyBorder="1"/>
    <xf numFmtId="4" fontId="15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wrapText="1"/>
    </xf>
    <xf numFmtId="4" fontId="23" fillId="2" borderId="8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5" fillId="0" borderId="3" xfId="0" applyFont="1" applyBorder="1" applyAlignment="1">
      <alignment horizontal="left" vertical="center" wrapText="1" indent="7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2" xfId="0" applyFont="1" applyFill="1" applyBorder="1" applyAlignment="1">
      <alignment horizontal="left" vertical="center" wrapText="1" indent="5"/>
    </xf>
    <xf numFmtId="0" fontId="3" fillId="2" borderId="4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6"/>
    </xf>
    <xf numFmtId="0" fontId="3" fillId="2" borderId="2" xfId="0" applyFont="1" applyFill="1" applyBorder="1" applyAlignment="1">
      <alignment horizontal="left" vertical="center" wrapText="1" indent="6"/>
    </xf>
    <xf numFmtId="0" fontId="3" fillId="2" borderId="4" xfId="0" applyFont="1" applyFill="1" applyBorder="1" applyAlignment="1">
      <alignment horizontal="left" vertical="center" wrapText="1" indent="6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0" fontId="3" fillId="2" borderId="4" xfId="0" applyFont="1" applyFill="1" applyBorder="1" applyAlignment="1">
      <alignment horizontal="left" vertical="center" wrapText="1" indent="7"/>
    </xf>
    <xf numFmtId="0" fontId="10" fillId="0" borderId="1" xfId="0" applyFont="1" applyBorder="1" applyAlignment="1">
      <alignment horizontal="left" vertical="center" wrapText="1" indent="4"/>
    </xf>
    <xf numFmtId="0" fontId="10" fillId="0" borderId="2" xfId="0" applyFont="1" applyBorder="1" applyAlignment="1">
      <alignment horizontal="left" vertical="center" wrapText="1" indent="4"/>
    </xf>
    <xf numFmtId="0" fontId="14" fillId="0" borderId="1" xfId="0" applyFont="1" applyBorder="1" applyAlignment="1">
      <alignment horizontal="left" vertical="center" wrapText="1" indent="4"/>
    </xf>
    <xf numFmtId="0" fontId="14" fillId="0" borderId="2" xfId="0" applyFont="1" applyBorder="1" applyAlignment="1">
      <alignment horizontal="left" vertical="center" wrapText="1" indent="4"/>
    </xf>
    <xf numFmtId="0" fontId="14" fillId="0" borderId="4" xfId="0" applyFont="1" applyBorder="1" applyAlignment="1">
      <alignment horizontal="left" vertical="center" wrapText="1" indent="4"/>
    </xf>
    <xf numFmtId="0" fontId="14" fillId="0" borderId="3" xfId="0" applyFont="1" applyBorder="1" applyAlignment="1">
      <alignment horizontal="left" vertical="center" wrapText="1" indent="4"/>
    </xf>
    <xf numFmtId="0" fontId="15" fillId="0" borderId="3" xfId="0" applyFont="1" applyBorder="1" applyAlignment="1">
      <alignment horizontal="left" vertical="center" wrapText="1" indent="5"/>
    </xf>
    <xf numFmtId="0" fontId="15" fillId="0" borderId="1" xfId="0" applyFont="1" applyBorder="1" applyAlignment="1">
      <alignment horizontal="left" vertical="center" wrapText="1" indent="5"/>
    </xf>
    <xf numFmtId="0" fontId="15" fillId="0" borderId="2" xfId="0" applyFont="1" applyBorder="1" applyAlignment="1">
      <alignment horizontal="left" vertical="center" wrapText="1" indent="5"/>
    </xf>
    <xf numFmtId="0" fontId="15" fillId="0" borderId="4" xfId="0" applyFont="1" applyBorder="1" applyAlignment="1">
      <alignment horizontal="left" vertical="center" wrapText="1" indent="5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center" wrapText="1" indent="7"/>
    </xf>
    <xf numFmtId="0" fontId="15" fillId="0" borderId="4" xfId="0" applyFont="1" applyBorder="1" applyAlignment="1">
      <alignment horizontal="left" vertical="center" wrapText="1" indent="7"/>
    </xf>
    <xf numFmtId="0" fontId="15" fillId="0" borderId="2" xfId="0" applyFont="1" applyBorder="1" applyAlignment="1">
      <alignment horizontal="left" vertical="center" wrapText="1" indent="6"/>
    </xf>
    <xf numFmtId="0" fontId="15" fillId="0" borderId="4" xfId="0" applyFont="1" applyBorder="1" applyAlignment="1">
      <alignment horizontal="left" vertical="center" wrapText="1" indent="6"/>
    </xf>
    <xf numFmtId="0" fontId="8" fillId="2" borderId="1" xfId="0" applyFont="1" applyFill="1" applyBorder="1" applyAlignment="1">
      <alignment horizontal="left" vertical="center" wrapText="1" indent="5"/>
    </xf>
    <xf numFmtId="0" fontId="8" fillId="2" borderId="2" xfId="0" applyFont="1" applyFill="1" applyBorder="1" applyAlignment="1">
      <alignment horizontal="left" vertical="center" wrapText="1" indent="5"/>
    </xf>
    <xf numFmtId="0" fontId="8" fillId="2" borderId="4" xfId="0" applyFont="1" applyFill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left" vertical="center" wrapText="1" indent="7"/>
    </xf>
    <xf numFmtId="0" fontId="8" fillId="2" borderId="2" xfId="0" applyFont="1" applyFill="1" applyBorder="1" applyAlignment="1">
      <alignment horizontal="left" vertical="center" wrapText="1" indent="7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1" xfId="0" applyFont="1" applyFill="1" applyBorder="1" applyAlignment="1">
      <alignment horizontal="left" vertical="center" wrapText="1" indent="6"/>
    </xf>
    <xf numFmtId="0" fontId="8" fillId="2" borderId="2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 indent="6"/>
    </xf>
    <xf numFmtId="0" fontId="8" fillId="0" borderId="1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left" vertical="center" wrapText="1" indent="5"/>
    </xf>
    <xf numFmtId="0" fontId="8" fillId="0" borderId="4" xfId="0" applyFont="1" applyBorder="1" applyAlignment="1">
      <alignment horizontal="left" vertical="center" wrapText="1" indent="5"/>
    </xf>
    <xf numFmtId="0" fontId="15" fillId="0" borderId="1" xfId="0" applyFont="1" applyBorder="1" applyAlignment="1">
      <alignment horizontal="left" vertical="center" wrapText="1" indent="7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workbookViewId="0">
      <selection sqref="A1:H1"/>
    </sheetView>
  </sheetViews>
  <sheetFormatPr defaultRowHeight="15" x14ac:dyDescent="0.25"/>
  <cols>
    <col min="5" max="8" width="25.28515625" customWidth="1"/>
    <col min="259" max="264" width="25.28515625" customWidth="1"/>
    <col min="515" max="520" width="25.28515625" customWidth="1"/>
    <col min="771" max="776" width="25.28515625" customWidth="1"/>
    <col min="1027" max="1032" width="25.28515625" customWidth="1"/>
    <col min="1283" max="1288" width="25.28515625" customWidth="1"/>
    <col min="1539" max="1544" width="25.28515625" customWidth="1"/>
    <col min="1795" max="1800" width="25.28515625" customWidth="1"/>
    <col min="2051" max="2056" width="25.28515625" customWidth="1"/>
    <col min="2307" max="2312" width="25.28515625" customWidth="1"/>
    <col min="2563" max="2568" width="25.28515625" customWidth="1"/>
    <col min="2819" max="2824" width="25.28515625" customWidth="1"/>
    <col min="3075" max="3080" width="25.28515625" customWidth="1"/>
    <col min="3331" max="3336" width="25.28515625" customWidth="1"/>
    <col min="3587" max="3592" width="25.28515625" customWidth="1"/>
    <col min="3843" max="3848" width="25.28515625" customWidth="1"/>
    <col min="4099" max="4104" width="25.28515625" customWidth="1"/>
    <col min="4355" max="4360" width="25.28515625" customWidth="1"/>
    <col min="4611" max="4616" width="25.28515625" customWidth="1"/>
    <col min="4867" max="4872" width="25.28515625" customWidth="1"/>
    <col min="5123" max="5128" width="25.28515625" customWidth="1"/>
    <col min="5379" max="5384" width="25.28515625" customWidth="1"/>
    <col min="5635" max="5640" width="25.28515625" customWidth="1"/>
    <col min="5891" max="5896" width="25.28515625" customWidth="1"/>
    <col min="6147" max="6152" width="25.28515625" customWidth="1"/>
    <col min="6403" max="6408" width="25.28515625" customWidth="1"/>
    <col min="6659" max="6664" width="25.28515625" customWidth="1"/>
    <col min="6915" max="6920" width="25.28515625" customWidth="1"/>
    <col min="7171" max="7176" width="25.28515625" customWidth="1"/>
    <col min="7427" max="7432" width="25.28515625" customWidth="1"/>
    <col min="7683" max="7688" width="25.28515625" customWidth="1"/>
    <col min="7939" max="7944" width="25.28515625" customWidth="1"/>
    <col min="8195" max="8200" width="25.28515625" customWidth="1"/>
    <col min="8451" max="8456" width="25.28515625" customWidth="1"/>
    <col min="8707" max="8712" width="25.28515625" customWidth="1"/>
    <col min="8963" max="8968" width="25.28515625" customWidth="1"/>
    <col min="9219" max="9224" width="25.28515625" customWidth="1"/>
    <col min="9475" max="9480" width="25.28515625" customWidth="1"/>
    <col min="9731" max="9736" width="25.28515625" customWidth="1"/>
    <col min="9987" max="9992" width="25.28515625" customWidth="1"/>
    <col min="10243" max="10248" width="25.28515625" customWidth="1"/>
    <col min="10499" max="10504" width="25.28515625" customWidth="1"/>
    <col min="10755" max="10760" width="25.28515625" customWidth="1"/>
    <col min="11011" max="11016" width="25.28515625" customWidth="1"/>
    <col min="11267" max="11272" width="25.28515625" customWidth="1"/>
    <col min="11523" max="11528" width="25.28515625" customWidth="1"/>
    <col min="11779" max="11784" width="25.28515625" customWidth="1"/>
    <col min="12035" max="12040" width="25.28515625" customWidth="1"/>
    <col min="12291" max="12296" width="25.28515625" customWidth="1"/>
    <col min="12547" max="12552" width="25.28515625" customWidth="1"/>
    <col min="12803" max="12808" width="25.28515625" customWidth="1"/>
    <col min="13059" max="13064" width="25.28515625" customWidth="1"/>
    <col min="13315" max="13320" width="25.28515625" customWidth="1"/>
    <col min="13571" max="13576" width="25.28515625" customWidth="1"/>
    <col min="13827" max="13832" width="25.28515625" customWidth="1"/>
    <col min="14083" max="14088" width="25.28515625" customWidth="1"/>
    <col min="14339" max="14344" width="25.28515625" customWidth="1"/>
    <col min="14595" max="14600" width="25.28515625" customWidth="1"/>
    <col min="14851" max="14856" width="25.28515625" customWidth="1"/>
    <col min="15107" max="15112" width="25.28515625" customWidth="1"/>
    <col min="15363" max="15368" width="25.28515625" customWidth="1"/>
    <col min="15619" max="15624" width="25.28515625" customWidth="1"/>
    <col min="15875" max="15880" width="25.28515625" customWidth="1"/>
    <col min="16131" max="16136" width="25.28515625" customWidth="1"/>
  </cols>
  <sheetData>
    <row r="1" spans="1:8" ht="42" customHeight="1" x14ac:dyDescent="0.25">
      <c r="A1" s="150" t="s">
        <v>145</v>
      </c>
      <c r="B1" s="150"/>
      <c r="C1" s="150"/>
      <c r="D1" s="150"/>
      <c r="E1" s="150"/>
      <c r="F1" s="150"/>
      <c r="G1" s="150"/>
      <c r="H1" s="150"/>
    </row>
    <row r="2" spans="1:8" ht="1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50" t="s">
        <v>19</v>
      </c>
      <c r="B3" s="150"/>
      <c r="C3" s="150"/>
      <c r="D3" s="150"/>
      <c r="E3" s="150"/>
      <c r="F3" s="150"/>
      <c r="G3" s="158"/>
      <c r="H3" s="158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50" t="s">
        <v>25</v>
      </c>
      <c r="B5" s="151"/>
      <c r="C5" s="151"/>
      <c r="D5" s="151"/>
      <c r="E5" s="151"/>
      <c r="F5" s="151"/>
      <c r="G5" s="151"/>
      <c r="H5" s="151"/>
    </row>
    <row r="6" spans="1:8" ht="18" x14ac:dyDescent="0.25">
      <c r="A6" s="42"/>
      <c r="B6" s="43"/>
      <c r="C6" s="43"/>
      <c r="D6" s="43"/>
      <c r="E6" s="44"/>
      <c r="F6" s="33"/>
      <c r="G6" s="33"/>
      <c r="H6" s="40"/>
    </row>
    <row r="7" spans="1:8" x14ac:dyDescent="0.25">
      <c r="A7" s="34"/>
      <c r="B7" s="35"/>
      <c r="C7" s="35"/>
      <c r="D7" s="36"/>
      <c r="E7" s="45"/>
      <c r="F7" s="46" t="s">
        <v>113</v>
      </c>
      <c r="G7" s="46" t="s">
        <v>106</v>
      </c>
      <c r="H7" s="46" t="s">
        <v>114</v>
      </c>
    </row>
    <row r="8" spans="1:8" x14ac:dyDescent="0.25">
      <c r="A8" s="155" t="s">
        <v>0</v>
      </c>
      <c r="B8" s="149"/>
      <c r="C8" s="149"/>
      <c r="D8" s="149"/>
      <c r="E8" s="161"/>
      <c r="F8" s="37">
        <f>F9+F10</f>
        <v>2551682</v>
      </c>
      <c r="G8" s="37">
        <f>H8-F8</f>
        <v>-878973</v>
      </c>
      <c r="H8" s="37">
        <f>H9+H10</f>
        <v>1672709</v>
      </c>
    </row>
    <row r="9" spans="1:8" x14ac:dyDescent="0.25">
      <c r="A9" s="162" t="s">
        <v>74</v>
      </c>
      <c r="B9" s="163"/>
      <c r="C9" s="163"/>
      <c r="D9" s="163"/>
      <c r="E9" s="160"/>
      <c r="F9" s="38">
        <v>2551682</v>
      </c>
      <c r="G9" s="37">
        <f t="shared" ref="G9:G14" si="0">H9-F9</f>
        <v>-878973</v>
      </c>
      <c r="H9" s="38">
        <v>1672709</v>
      </c>
    </row>
    <row r="10" spans="1:8" x14ac:dyDescent="0.25">
      <c r="A10" s="159" t="s">
        <v>75</v>
      </c>
      <c r="B10" s="160"/>
      <c r="C10" s="160"/>
      <c r="D10" s="160"/>
      <c r="E10" s="160"/>
      <c r="F10" s="38">
        <v>0</v>
      </c>
      <c r="G10" s="37">
        <f t="shared" si="0"/>
        <v>0</v>
      </c>
      <c r="H10" s="38">
        <v>0</v>
      </c>
    </row>
    <row r="11" spans="1:8" x14ac:dyDescent="0.25">
      <c r="A11" s="41" t="s">
        <v>1</v>
      </c>
      <c r="B11" s="47"/>
      <c r="C11" s="47"/>
      <c r="D11" s="47"/>
      <c r="E11" s="47"/>
      <c r="F11" s="37">
        <f>F12+F13</f>
        <v>2487055</v>
      </c>
      <c r="G11" s="37">
        <f t="shared" si="0"/>
        <v>-873420</v>
      </c>
      <c r="H11" s="37">
        <f>H12+H13</f>
        <v>1613635</v>
      </c>
    </row>
    <row r="12" spans="1:8" x14ac:dyDescent="0.25">
      <c r="A12" s="164" t="s">
        <v>76</v>
      </c>
      <c r="B12" s="163"/>
      <c r="C12" s="163"/>
      <c r="D12" s="163"/>
      <c r="E12" s="163"/>
      <c r="F12" s="38">
        <v>1145915</v>
      </c>
      <c r="G12" s="37">
        <f t="shared" si="0"/>
        <v>-129497</v>
      </c>
      <c r="H12" s="48">
        <v>1016418</v>
      </c>
    </row>
    <row r="13" spans="1:8" x14ac:dyDescent="0.25">
      <c r="A13" s="159" t="s">
        <v>77</v>
      </c>
      <c r="B13" s="160"/>
      <c r="C13" s="160"/>
      <c r="D13" s="160"/>
      <c r="E13" s="160"/>
      <c r="F13" s="38">
        <v>1341140</v>
      </c>
      <c r="G13" s="37">
        <f t="shared" si="0"/>
        <v>-743923</v>
      </c>
      <c r="H13" s="48">
        <v>597217</v>
      </c>
    </row>
    <row r="14" spans="1:8" x14ac:dyDescent="0.25">
      <c r="A14" s="148" t="s">
        <v>87</v>
      </c>
      <c r="B14" s="149"/>
      <c r="C14" s="149"/>
      <c r="D14" s="149"/>
      <c r="E14" s="149"/>
      <c r="F14" s="37">
        <f>F8-F11</f>
        <v>64627</v>
      </c>
      <c r="G14" s="37">
        <f t="shared" si="0"/>
        <v>-5553</v>
      </c>
      <c r="H14" s="37">
        <f t="shared" ref="H14" si="1">H8-H11</f>
        <v>59074</v>
      </c>
    </row>
    <row r="15" spans="1:8" ht="18" x14ac:dyDescent="0.25">
      <c r="A15" s="1"/>
      <c r="B15" s="49"/>
      <c r="C15" s="49"/>
      <c r="D15" s="49"/>
      <c r="E15" s="49"/>
      <c r="F15" s="50"/>
      <c r="G15" s="50"/>
      <c r="H15" s="50"/>
    </row>
    <row r="16" spans="1:8" ht="18" customHeight="1" x14ac:dyDescent="0.25">
      <c r="A16" s="150" t="s">
        <v>26</v>
      </c>
      <c r="B16" s="151"/>
      <c r="C16" s="151"/>
      <c r="D16" s="151"/>
      <c r="E16" s="151"/>
      <c r="F16" s="151"/>
      <c r="G16" s="151"/>
      <c r="H16" s="151"/>
    </row>
    <row r="17" spans="1:8" ht="18" x14ac:dyDescent="0.25">
      <c r="A17" s="1"/>
      <c r="B17" s="49"/>
      <c r="C17" s="49"/>
      <c r="D17" s="49"/>
      <c r="E17" s="49"/>
      <c r="F17" s="50"/>
      <c r="G17" s="50"/>
      <c r="H17" s="50"/>
    </row>
    <row r="18" spans="1:8" x14ac:dyDescent="0.25">
      <c r="A18" s="34"/>
      <c r="B18" s="35"/>
      <c r="C18" s="35"/>
      <c r="D18" s="36"/>
      <c r="E18" s="45"/>
      <c r="F18" s="46" t="s">
        <v>113</v>
      </c>
      <c r="G18" s="46" t="s">
        <v>106</v>
      </c>
      <c r="H18" s="46" t="s">
        <v>114</v>
      </c>
    </row>
    <row r="19" spans="1:8" ht="15.75" customHeight="1" x14ac:dyDescent="0.25">
      <c r="A19" s="159" t="s">
        <v>78</v>
      </c>
      <c r="B19" s="160"/>
      <c r="C19" s="160"/>
      <c r="D19" s="160"/>
      <c r="E19" s="160"/>
      <c r="F19" s="38">
        <v>0</v>
      </c>
      <c r="G19" s="38">
        <f>H19-F19</f>
        <v>0</v>
      </c>
      <c r="H19" s="48">
        <v>0</v>
      </c>
    </row>
    <row r="20" spans="1:8" x14ac:dyDescent="0.25">
      <c r="A20" s="159" t="s">
        <v>79</v>
      </c>
      <c r="B20" s="160"/>
      <c r="C20" s="160"/>
      <c r="D20" s="160"/>
      <c r="E20" s="160"/>
      <c r="F20" s="38">
        <v>0</v>
      </c>
      <c r="G20" s="38">
        <f t="shared" ref="G20:G22" si="2">H20-F20</f>
        <v>0</v>
      </c>
      <c r="H20" s="48">
        <v>0</v>
      </c>
    </row>
    <row r="21" spans="1:8" x14ac:dyDescent="0.25">
      <c r="A21" s="148" t="s">
        <v>2</v>
      </c>
      <c r="B21" s="149"/>
      <c r="C21" s="149"/>
      <c r="D21" s="149"/>
      <c r="E21" s="149"/>
      <c r="F21" s="37">
        <f>F19-F20</f>
        <v>0</v>
      </c>
      <c r="G21" s="38">
        <f t="shared" si="2"/>
        <v>0</v>
      </c>
      <c r="H21" s="37">
        <f>H19-H20</f>
        <v>0</v>
      </c>
    </row>
    <row r="22" spans="1:8" x14ac:dyDescent="0.25">
      <c r="A22" s="148" t="s">
        <v>88</v>
      </c>
      <c r="B22" s="149"/>
      <c r="C22" s="149"/>
      <c r="D22" s="149"/>
      <c r="E22" s="149"/>
      <c r="F22" s="37">
        <v>64627</v>
      </c>
      <c r="G22" s="38">
        <f t="shared" si="2"/>
        <v>-5553</v>
      </c>
      <c r="H22" s="37">
        <v>59074</v>
      </c>
    </row>
    <row r="23" spans="1:8" ht="15" customHeight="1" x14ac:dyDescent="0.25">
      <c r="A23" s="51"/>
      <c r="B23" s="49"/>
      <c r="C23" s="49"/>
      <c r="D23" s="49"/>
      <c r="E23" s="49"/>
      <c r="F23" s="50"/>
      <c r="G23" s="50"/>
      <c r="H23" s="50"/>
    </row>
    <row r="24" spans="1:8" ht="15" customHeight="1" x14ac:dyDescent="0.25">
      <c r="A24" s="150" t="s">
        <v>80</v>
      </c>
      <c r="B24" s="151"/>
      <c r="C24" s="151"/>
      <c r="D24" s="151"/>
      <c r="E24" s="151"/>
      <c r="F24" s="151"/>
      <c r="G24" s="151"/>
      <c r="H24" s="151"/>
    </row>
    <row r="25" spans="1:8" ht="11.25" customHeight="1" x14ac:dyDescent="0.25">
      <c r="A25" s="59"/>
      <c r="B25" s="60"/>
      <c r="C25" s="60"/>
      <c r="D25" s="60"/>
      <c r="E25" s="60"/>
      <c r="F25" s="60"/>
      <c r="G25" s="60"/>
      <c r="H25" s="60"/>
    </row>
    <row r="26" spans="1:8" x14ac:dyDescent="0.25">
      <c r="A26" s="34"/>
      <c r="B26" s="35"/>
      <c r="C26" s="35"/>
      <c r="D26" s="36"/>
      <c r="E26" s="45"/>
      <c r="F26" s="46" t="s">
        <v>113</v>
      </c>
      <c r="G26" s="46" t="s">
        <v>106</v>
      </c>
      <c r="H26" s="46" t="s">
        <v>114</v>
      </c>
    </row>
    <row r="27" spans="1:8" ht="30" customHeight="1" x14ac:dyDescent="0.25">
      <c r="A27" s="145" t="s">
        <v>89</v>
      </c>
      <c r="B27" s="153"/>
      <c r="C27" s="153"/>
      <c r="D27" s="153"/>
      <c r="E27" s="154"/>
      <c r="F27" s="61">
        <v>-64627</v>
      </c>
      <c r="G27" s="61">
        <f>H27-F27</f>
        <v>5553</v>
      </c>
      <c r="H27" s="62">
        <v>-59074</v>
      </c>
    </row>
    <row r="28" spans="1:8" ht="15" customHeight="1" x14ac:dyDescent="0.25">
      <c r="A28" s="148" t="s">
        <v>82</v>
      </c>
      <c r="B28" s="149"/>
      <c r="C28" s="149"/>
      <c r="D28" s="149"/>
      <c r="E28" s="149"/>
      <c r="F28" s="63">
        <v>0</v>
      </c>
      <c r="G28" s="61">
        <f>H28-F28</f>
        <v>0</v>
      </c>
      <c r="H28" s="63">
        <v>0</v>
      </c>
    </row>
    <row r="29" spans="1:8" ht="44.25" customHeight="1" x14ac:dyDescent="0.25">
      <c r="A29" s="155" t="s">
        <v>83</v>
      </c>
      <c r="B29" s="156"/>
      <c r="C29" s="156"/>
      <c r="D29" s="156"/>
      <c r="E29" s="157"/>
      <c r="F29" s="63">
        <v>0</v>
      </c>
      <c r="G29" s="63">
        <v>0</v>
      </c>
      <c r="H29" s="64">
        <v>0</v>
      </c>
    </row>
    <row r="30" spans="1:8" ht="15" customHeight="1" x14ac:dyDescent="0.25">
      <c r="A30" s="65"/>
      <c r="B30" s="66"/>
      <c r="C30" s="66"/>
      <c r="D30" s="66"/>
      <c r="E30" s="66"/>
      <c r="F30" s="66"/>
      <c r="G30" s="66"/>
      <c r="H30" s="66"/>
    </row>
    <row r="31" spans="1:8" ht="15.75" x14ac:dyDescent="0.25">
      <c r="A31" s="152" t="s">
        <v>84</v>
      </c>
      <c r="B31" s="152"/>
      <c r="C31" s="152"/>
      <c r="D31" s="152"/>
      <c r="E31" s="152"/>
      <c r="F31" s="152"/>
      <c r="G31" s="152"/>
      <c r="H31" s="152"/>
    </row>
    <row r="32" spans="1:8" ht="18" x14ac:dyDescent="0.25">
      <c r="A32" s="67"/>
      <c r="B32" s="68"/>
      <c r="C32" s="68"/>
      <c r="D32" s="68"/>
      <c r="E32" s="68"/>
      <c r="F32" s="69"/>
      <c r="G32" s="69"/>
      <c r="H32" s="69"/>
    </row>
    <row r="33" spans="1:8" x14ac:dyDescent="0.25">
      <c r="A33" s="70"/>
      <c r="B33" s="71"/>
      <c r="C33" s="71"/>
      <c r="D33" s="72"/>
      <c r="E33" s="73"/>
      <c r="F33" s="46" t="s">
        <v>113</v>
      </c>
      <c r="G33" s="46" t="s">
        <v>106</v>
      </c>
      <c r="H33" s="46" t="s">
        <v>114</v>
      </c>
    </row>
    <row r="34" spans="1:8" x14ac:dyDescent="0.25">
      <c r="A34" s="145" t="s">
        <v>81</v>
      </c>
      <c r="B34" s="153"/>
      <c r="C34" s="153"/>
      <c r="D34" s="153"/>
      <c r="E34" s="154"/>
      <c r="F34" s="61">
        <v>0</v>
      </c>
      <c r="G34" s="61">
        <v>0</v>
      </c>
      <c r="H34" s="62">
        <f>G37</f>
        <v>0</v>
      </c>
    </row>
    <row r="35" spans="1:8" ht="29.25" customHeight="1" x14ac:dyDescent="0.25">
      <c r="A35" s="145" t="s">
        <v>85</v>
      </c>
      <c r="B35" s="153"/>
      <c r="C35" s="153"/>
      <c r="D35" s="153"/>
      <c r="E35" s="154"/>
      <c r="F35" s="61">
        <v>0</v>
      </c>
      <c r="G35" s="61">
        <v>0</v>
      </c>
      <c r="H35" s="62">
        <v>0</v>
      </c>
    </row>
    <row r="36" spans="1:8" x14ac:dyDescent="0.25">
      <c r="A36" s="145" t="s">
        <v>86</v>
      </c>
      <c r="B36" s="146"/>
      <c r="C36" s="146"/>
      <c r="D36" s="146"/>
      <c r="E36" s="147"/>
      <c r="F36" s="61">
        <v>0</v>
      </c>
      <c r="G36" s="61">
        <v>0</v>
      </c>
      <c r="H36" s="62">
        <v>0</v>
      </c>
    </row>
    <row r="37" spans="1:8" ht="15" customHeight="1" x14ac:dyDescent="0.25">
      <c r="A37" s="148" t="s">
        <v>82</v>
      </c>
      <c r="B37" s="149"/>
      <c r="C37" s="149"/>
      <c r="D37" s="149"/>
      <c r="E37" s="149"/>
      <c r="F37" s="39">
        <v>0</v>
      </c>
      <c r="G37" s="39">
        <f>G34-G35+G36</f>
        <v>0</v>
      </c>
      <c r="H37" s="74">
        <f>H34-H35+H36</f>
        <v>0</v>
      </c>
    </row>
    <row r="38" spans="1:8" ht="18" customHeight="1" x14ac:dyDescent="0.25"/>
  </sheetData>
  <mergeCells count="23">
    <mergeCell ref="A19:E19"/>
    <mergeCell ref="A20:E20"/>
    <mergeCell ref="A21:E21"/>
    <mergeCell ref="A27:E27"/>
    <mergeCell ref="A5:H5"/>
    <mergeCell ref="A16:H16"/>
    <mergeCell ref="A12:E12"/>
    <mergeCell ref="A13:E13"/>
    <mergeCell ref="A14:E14"/>
    <mergeCell ref="A1:H1"/>
    <mergeCell ref="A3:H3"/>
    <mergeCell ref="A10:E10"/>
    <mergeCell ref="A8:E8"/>
    <mergeCell ref="A9:E9"/>
    <mergeCell ref="A36:E36"/>
    <mergeCell ref="A37:E37"/>
    <mergeCell ref="A22:E22"/>
    <mergeCell ref="A24:H24"/>
    <mergeCell ref="A31:H31"/>
    <mergeCell ref="A34:E34"/>
    <mergeCell ref="A35:E35"/>
    <mergeCell ref="A28:E28"/>
    <mergeCell ref="A29:E29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tabSelected="1" workbookViewId="0">
      <selection sqref="A1:F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2.140625" customWidth="1"/>
    <col min="4" max="6" width="25.28515625" customWidth="1"/>
    <col min="7" max="7" width="10.140625" bestFit="1" customWidth="1"/>
    <col min="8" max="8" width="10.85546875" bestFit="1" customWidth="1"/>
    <col min="9" max="9" width="11.7109375" bestFit="1" customWidth="1"/>
  </cols>
  <sheetData>
    <row r="1" spans="1:10" ht="59.25" customHeight="1" x14ac:dyDescent="0.25">
      <c r="A1" s="150" t="s">
        <v>145</v>
      </c>
      <c r="B1" s="150"/>
      <c r="C1" s="150"/>
      <c r="D1" s="150"/>
      <c r="E1" s="150"/>
      <c r="F1" s="150"/>
    </row>
    <row r="2" spans="1:10" ht="15.75" x14ac:dyDescent="0.25">
      <c r="A2" s="150" t="s">
        <v>19</v>
      </c>
      <c r="B2" s="150"/>
      <c r="C2" s="150"/>
      <c r="D2" s="150"/>
      <c r="E2" s="158"/>
      <c r="F2" s="158"/>
    </row>
    <row r="3" spans="1:10" ht="18" x14ac:dyDescent="0.25">
      <c r="A3" s="1"/>
      <c r="B3" s="1"/>
      <c r="C3" s="1"/>
      <c r="D3" s="1"/>
      <c r="E3" s="2"/>
      <c r="F3" s="2"/>
    </row>
    <row r="4" spans="1:10" ht="18" customHeight="1" x14ac:dyDescent="0.25">
      <c r="A4" s="150" t="s">
        <v>4</v>
      </c>
      <c r="B4" s="151"/>
      <c r="C4" s="151"/>
      <c r="D4" s="151"/>
      <c r="E4" s="151"/>
      <c r="F4" s="151"/>
    </row>
    <row r="5" spans="1:10" ht="18" x14ac:dyDescent="0.25">
      <c r="A5" s="1"/>
      <c r="B5" s="1"/>
      <c r="C5" s="1"/>
      <c r="D5" s="1"/>
      <c r="E5" s="2"/>
      <c r="F5" s="2"/>
    </row>
    <row r="6" spans="1:10" ht="15.75" customHeight="1" x14ac:dyDescent="0.25">
      <c r="A6" s="168" t="s">
        <v>129</v>
      </c>
      <c r="B6" s="168"/>
      <c r="C6" s="168"/>
      <c r="D6" s="168"/>
      <c r="E6" s="168"/>
      <c r="F6" s="168"/>
      <c r="G6" s="168"/>
      <c r="H6" s="168"/>
      <c r="I6" s="168"/>
      <c r="J6" s="168"/>
    </row>
    <row r="7" spans="1:10" ht="18" x14ac:dyDescent="0.25">
      <c r="A7" s="1"/>
      <c r="B7" s="1"/>
      <c r="C7" s="1"/>
      <c r="D7" s="1"/>
      <c r="E7" s="2"/>
    </row>
    <row r="8" spans="1:10" x14ac:dyDescent="0.25">
      <c r="A8" s="11" t="s">
        <v>5</v>
      </c>
      <c r="B8" s="10" t="s">
        <v>6</v>
      </c>
      <c r="C8" s="10" t="s">
        <v>3</v>
      </c>
      <c r="D8" s="11" t="s">
        <v>113</v>
      </c>
      <c r="E8" s="11" t="s">
        <v>106</v>
      </c>
      <c r="F8" s="11" t="s">
        <v>114</v>
      </c>
    </row>
    <row r="9" spans="1:10" ht="15.75" customHeight="1" x14ac:dyDescent="0.25">
      <c r="A9" s="5">
        <v>6</v>
      </c>
      <c r="B9" s="5"/>
      <c r="C9" s="5" t="s">
        <v>8</v>
      </c>
      <c r="D9" s="100">
        <f>D10+D19+D21+D25</f>
        <v>2551682</v>
      </c>
      <c r="E9" s="101">
        <f>F9-D9</f>
        <v>-878973</v>
      </c>
      <c r="F9" s="101">
        <f>F10+F19+F21+F25</f>
        <v>1672709</v>
      </c>
      <c r="G9" s="106"/>
    </row>
    <row r="10" spans="1:10" ht="25.5" x14ac:dyDescent="0.25">
      <c r="A10" s="5"/>
      <c r="B10" s="8">
        <v>63</v>
      </c>
      <c r="C10" s="8" t="s">
        <v>27</v>
      </c>
      <c r="D10" s="100">
        <f>D11+D12+D17+D18</f>
        <v>1334731</v>
      </c>
      <c r="E10" s="101">
        <f t="shared" ref="E10:E27" si="0">F10-D10</f>
        <v>-653293</v>
      </c>
      <c r="F10" s="101">
        <f>F11+F12+F17+F18</f>
        <v>681438</v>
      </c>
      <c r="G10" s="107"/>
    </row>
    <row r="11" spans="1:10" ht="38.25" x14ac:dyDescent="0.25">
      <c r="A11" s="6"/>
      <c r="B11" s="12">
        <v>6361</v>
      </c>
      <c r="C11" s="9" t="s">
        <v>123</v>
      </c>
      <c r="D11" s="101">
        <v>132000</v>
      </c>
      <c r="E11" s="101">
        <f t="shared" si="0"/>
        <v>-3000</v>
      </c>
      <c r="F11" s="101">
        <v>129000</v>
      </c>
      <c r="G11" s="107"/>
    </row>
    <row r="12" spans="1:10" ht="25.5" x14ac:dyDescent="0.25">
      <c r="A12" s="6"/>
      <c r="B12" s="12">
        <v>6362</v>
      </c>
      <c r="C12" s="9" t="s">
        <v>124</v>
      </c>
      <c r="D12" s="101">
        <v>200000</v>
      </c>
      <c r="E12" s="101">
        <f t="shared" si="0"/>
        <v>0</v>
      </c>
      <c r="F12" s="101">
        <v>200000</v>
      </c>
      <c r="G12" s="107"/>
      <c r="I12" s="107"/>
    </row>
    <row r="13" spans="1:10" ht="38.25" hidden="1" x14ac:dyDescent="0.25">
      <c r="A13" s="6"/>
      <c r="B13" s="12">
        <v>63613</v>
      </c>
      <c r="C13" s="9" t="s">
        <v>90</v>
      </c>
      <c r="D13" s="101">
        <v>3800</v>
      </c>
      <c r="E13" s="101">
        <f t="shared" si="0"/>
        <v>0</v>
      </c>
      <c r="F13" s="101">
        <v>3800</v>
      </c>
      <c r="G13" s="107"/>
    </row>
    <row r="14" spans="1:10" hidden="1" x14ac:dyDescent="0.25">
      <c r="A14" s="6"/>
      <c r="B14" s="12"/>
      <c r="C14" s="7" t="s">
        <v>28</v>
      </c>
      <c r="D14" s="101">
        <f>D15</f>
        <v>23269</v>
      </c>
      <c r="E14" s="101">
        <f t="shared" si="0"/>
        <v>0</v>
      </c>
      <c r="F14" s="101">
        <f>F15</f>
        <v>23269</v>
      </c>
      <c r="G14" s="107"/>
    </row>
    <row r="15" spans="1:10" ht="38.25" hidden="1" x14ac:dyDescent="0.25">
      <c r="A15" s="6"/>
      <c r="B15" s="12">
        <v>63613</v>
      </c>
      <c r="C15" s="9" t="s">
        <v>90</v>
      </c>
      <c r="D15" s="101">
        <v>23269</v>
      </c>
      <c r="E15" s="101">
        <f t="shared" si="0"/>
        <v>0</v>
      </c>
      <c r="F15" s="101">
        <v>23269</v>
      </c>
      <c r="G15" s="107"/>
    </row>
    <row r="16" spans="1:10" hidden="1" x14ac:dyDescent="0.25">
      <c r="A16" s="6"/>
      <c r="B16" s="12"/>
      <c r="C16" s="7" t="s">
        <v>110</v>
      </c>
      <c r="D16" s="101">
        <f>D17</f>
        <v>12438</v>
      </c>
      <c r="E16" s="101">
        <f t="shared" si="0"/>
        <v>0</v>
      </c>
      <c r="F16" s="101">
        <f>F17</f>
        <v>12438</v>
      </c>
      <c r="G16" s="107"/>
    </row>
    <row r="17" spans="1:8" ht="38.25" x14ac:dyDescent="0.25">
      <c r="A17" s="6"/>
      <c r="B17" s="12">
        <v>6381</v>
      </c>
      <c r="C17" s="9" t="s">
        <v>111</v>
      </c>
      <c r="D17" s="101">
        <v>12438</v>
      </c>
      <c r="E17" s="101">
        <f t="shared" si="0"/>
        <v>0</v>
      </c>
      <c r="F17" s="101">
        <v>12438</v>
      </c>
      <c r="G17" s="107"/>
    </row>
    <row r="18" spans="1:8" ht="25.5" x14ac:dyDescent="0.25">
      <c r="A18" s="6"/>
      <c r="B18" s="12">
        <v>6382</v>
      </c>
      <c r="C18" s="9" t="s">
        <v>125</v>
      </c>
      <c r="D18" s="101">
        <v>990293</v>
      </c>
      <c r="E18" s="101">
        <f t="shared" si="0"/>
        <v>-650293</v>
      </c>
      <c r="F18" s="101">
        <v>340000</v>
      </c>
      <c r="G18" s="107"/>
    </row>
    <row r="19" spans="1:8" s="25" customFormat="1" ht="38.25" x14ac:dyDescent="0.25">
      <c r="A19" s="17"/>
      <c r="B19" s="17">
        <v>65</v>
      </c>
      <c r="C19" s="9" t="s">
        <v>68</v>
      </c>
      <c r="D19" s="108">
        <f>D20</f>
        <v>10445</v>
      </c>
      <c r="E19" s="101">
        <f t="shared" si="0"/>
        <v>-1445</v>
      </c>
      <c r="F19" s="109">
        <f>F20</f>
        <v>9000</v>
      </c>
      <c r="G19" s="110"/>
    </row>
    <row r="20" spans="1:8" ht="25.5" x14ac:dyDescent="0.25">
      <c r="A20" s="6"/>
      <c r="B20" s="12">
        <v>6526</v>
      </c>
      <c r="C20" s="9" t="s">
        <v>126</v>
      </c>
      <c r="D20" s="100">
        <v>10445</v>
      </c>
      <c r="E20" s="101">
        <f t="shared" si="0"/>
        <v>-1445</v>
      </c>
      <c r="F20" s="101">
        <v>9000</v>
      </c>
      <c r="G20" s="107"/>
    </row>
    <row r="21" spans="1:8" ht="25.5" x14ac:dyDescent="0.25">
      <c r="A21" s="6"/>
      <c r="B21" s="6">
        <v>66</v>
      </c>
      <c r="C21" s="8" t="s">
        <v>67</v>
      </c>
      <c r="D21" s="100">
        <f>D22+D23+D24</f>
        <v>36108</v>
      </c>
      <c r="E21" s="101">
        <f t="shared" si="0"/>
        <v>-13108</v>
      </c>
      <c r="F21" s="101">
        <f>F22+F23+F24</f>
        <v>23000</v>
      </c>
      <c r="G21" s="107"/>
    </row>
    <row r="22" spans="1:8" x14ac:dyDescent="0.25">
      <c r="A22" s="6"/>
      <c r="B22" s="12">
        <v>6614</v>
      </c>
      <c r="C22" s="8" t="s">
        <v>127</v>
      </c>
      <c r="D22" s="101">
        <v>10000</v>
      </c>
      <c r="E22" s="101">
        <f t="shared" si="0"/>
        <v>-5000</v>
      </c>
      <c r="F22" s="101">
        <v>5000</v>
      </c>
      <c r="G22" s="107"/>
    </row>
    <row r="23" spans="1:8" x14ac:dyDescent="0.25">
      <c r="A23" s="6"/>
      <c r="B23" s="12">
        <v>6615</v>
      </c>
      <c r="C23" s="8" t="s">
        <v>91</v>
      </c>
      <c r="D23" s="101">
        <v>25108</v>
      </c>
      <c r="E23" s="101">
        <f t="shared" si="0"/>
        <v>-8108</v>
      </c>
      <c r="F23" s="101">
        <v>17000</v>
      </c>
      <c r="G23" s="107"/>
    </row>
    <row r="24" spans="1:8" x14ac:dyDescent="0.25">
      <c r="A24" s="6"/>
      <c r="B24" s="12">
        <v>6631</v>
      </c>
      <c r="C24" s="8" t="s">
        <v>133</v>
      </c>
      <c r="D24" s="101">
        <v>1000</v>
      </c>
      <c r="E24" s="101">
        <f t="shared" si="0"/>
        <v>0</v>
      </c>
      <c r="F24" s="101">
        <v>1000</v>
      </c>
      <c r="G24" s="107"/>
    </row>
    <row r="25" spans="1:8" ht="25.5" x14ac:dyDescent="0.25">
      <c r="A25" s="6"/>
      <c r="B25" s="6">
        <v>67</v>
      </c>
      <c r="C25" s="8" t="s">
        <v>93</v>
      </c>
      <c r="D25" s="100">
        <f>D26+D27</f>
        <v>1170398</v>
      </c>
      <c r="E25" s="101">
        <f t="shared" si="0"/>
        <v>-211127</v>
      </c>
      <c r="F25" s="101">
        <f>F26+F27</f>
        <v>959271</v>
      </c>
      <c r="G25" s="107"/>
    </row>
    <row r="26" spans="1:8" ht="25.5" x14ac:dyDescent="0.25">
      <c r="A26" s="6"/>
      <c r="B26" s="12">
        <v>67111</v>
      </c>
      <c r="C26" s="8" t="s">
        <v>92</v>
      </c>
      <c r="D26" s="101">
        <v>1013656</v>
      </c>
      <c r="E26" s="101">
        <f t="shared" si="0"/>
        <v>-116602</v>
      </c>
      <c r="F26" s="101">
        <v>897054</v>
      </c>
      <c r="G26" s="144"/>
      <c r="H26" s="107"/>
    </row>
    <row r="27" spans="1:8" ht="38.25" x14ac:dyDescent="0.25">
      <c r="A27" s="6"/>
      <c r="B27" s="12">
        <v>67121</v>
      </c>
      <c r="C27" s="8" t="s">
        <v>94</v>
      </c>
      <c r="D27" s="101">
        <v>156742</v>
      </c>
      <c r="E27" s="101">
        <f t="shared" si="0"/>
        <v>-94525</v>
      </c>
      <c r="F27" s="101">
        <v>62217</v>
      </c>
      <c r="G27" s="107"/>
      <c r="H27" s="107"/>
    </row>
    <row r="28" spans="1:8" x14ac:dyDescent="0.25">
      <c r="A28" s="53"/>
      <c r="B28" s="54"/>
      <c r="C28" s="55"/>
      <c r="D28" s="56"/>
      <c r="E28" s="56"/>
      <c r="F28" s="52"/>
    </row>
    <row r="30" spans="1:8" x14ac:dyDescent="0.25">
      <c r="A30" s="134"/>
      <c r="B30" s="18"/>
      <c r="C30" s="18"/>
      <c r="D30" s="18" t="s">
        <v>140</v>
      </c>
      <c r="E30" s="18"/>
      <c r="F30" s="18"/>
    </row>
    <row r="31" spans="1:8" x14ac:dyDescent="0.25">
      <c r="A31" s="135">
        <v>9</v>
      </c>
      <c r="B31" s="136">
        <v>92</v>
      </c>
      <c r="C31" s="137" t="s">
        <v>137</v>
      </c>
      <c r="D31" s="138">
        <f>D32+D33</f>
        <v>0</v>
      </c>
      <c r="E31" s="138">
        <f>F31-D31</f>
        <v>5553</v>
      </c>
      <c r="F31" s="138">
        <f>F32+F33</f>
        <v>5553</v>
      </c>
    </row>
    <row r="32" spans="1:8" x14ac:dyDescent="0.25">
      <c r="A32" s="139"/>
      <c r="B32" s="137"/>
      <c r="C32" s="137" t="s">
        <v>141</v>
      </c>
      <c r="D32" s="138">
        <v>0</v>
      </c>
      <c r="E32" s="138">
        <f>F32-D32</f>
        <v>445</v>
      </c>
      <c r="F32" s="138">
        <v>445</v>
      </c>
    </row>
    <row r="33" spans="1:9" x14ac:dyDescent="0.25">
      <c r="A33" s="139"/>
      <c r="B33" s="137"/>
      <c r="C33" s="137" t="s">
        <v>142</v>
      </c>
      <c r="D33" s="138">
        <v>0</v>
      </c>
      <c r="E33" s="138">
        <f>F33-D33</f>
        <v>5108</v>
      </c>
      <c r="F33" s="138">
        <v>5108</v>
      </c>
    </row>
    <row r="34" spans="1:9" x14ac:dyDescent="0.25">
      <c r="A34" s="134"/>
      <c r="B34" s="18"/>
      <c r="C34" s="18"/>
      <c r="D34" s="140">
        <f>D9+D31</f>
        <v>2551682</v>
      </c>
      <c r="E34" s="140">
        <f>F34-D34</f>
        <v>-873420</v>
      </c>
      <c r="F34" s="140">
        <f>F9+F31</f>
        <v>1678262</v>
      </c>
    </row>
    <row r="35" spans="1:9" x14ac:dyDescent="0.25">
      <c r="D35" s="107"/>
      <c r="F35" s="107"/>
    </row>
    <row r="36" spans="1:9" x14ac:dyDescent="0.25">
      <c r="D36" s="107"/>
      <c r="F36" s="107"/>
    </row>
    <row r="37" spans="1:9" x14ac:dyDescent="0.25">
      <c r="A37" s="11" t="s">
        <v>5</v>
      </c>
      <c r="B37" s="10" t="s">
        <v>6</v>
      </c>
      <c r="C37" s="10" t="s">
        <v>10</v>
      </c>
      <c r="D37" s="11" t="s">
        <v>113</v>
      </c>
      <c r="E37" s="11" t="s">
        <v>106</v>
      </c>
      <c r="F37" s="11" t="s">
        <v>114</v>
      </c>
    </row>
    <row r="38" spans="1:9" x14ac:dyDescent="0.25">
      <c r="A38" s="92"/>
      <c r="B38" s="98"/>
      <c r="C38" s="98" t="s">
        <v>128</v>
      </c>
      <c r="D38" s="104">
        <f>D39+D43</f>
        <v>2487055</v>
      </c>
      <c r="E38" s="104">
        <f>F38-D38</f>
        <v>-873420</v>
      </c>
      <c r="F38" s="104">
        <f>F39+F43</f>
        <v>1613635</v>
      </c>
    </row>
    <row r="39" spans="1:9" ht="15.75" customHeight="1" x14ac:dyDescent="0.25">
      <c r="A39" s="5">
        <v>3</v>
      </c>
      <c r="B39" s="5"/>
      <c r="C39" s="5" t="s">
        <v>11</v>
      </c>
      <c r="D39" s="100">
        <f>D40+D41+D42</f>
        <v>1145915</v>
      </c>
      <c r="E39" s="104">
        <f t="shared" ref="E39:E45" si="1">F39-D39</f>
        <v>-129497</v>
      </c>
      <c r="F39" s="101">
        <f>F40+F41+F42</f>
        <v>1016418</v>
      </c>
      <c r="G39" s="57"/>
    </row>
    <row r="40" spans="1:9" ht="15.75" customHeight="1" x14ac:dyDescent="0.25">
      <c r="A40" s="5"/>
      <c r="B40" s="8">
        <v>31</v>
      </c>
      <c r="C40" s="8" t="s">
        <v>12</v>
      </c>
      <c r="D40" s="100">
        <v>662340</v>
      </c>
      <c r="E40" s="104">
        <f t="shared" si="1"/>
        <v>-73640</v>
      </c>
      <c r="F40" s="101">
        <v>588700</v>
      </c>
    </row>
    <row r="41" spans="1:9" x14ac:dyDescent="0.25">
      <c r="A41" s="6"/>
      <c r="B41" s="6">
        <v>32</v>
      </c>
      <c r="C41" s="6" t="s">
        <v>22</v>
      </c>
      <c r="D41" s="100">
        <v>483315</v>
      </c>
      <c r="E41" s="104">
        <f t="shared" si="1"/>
        <v>-55697</v>
      </c>
      <c r="F41" s="101">
        <v>427618</v>
      </c>
    </row>
    <row r="42" spans="1:9" x14ac:dyDescent="0.25">
      <c r="A42" s="6"/>
      <c r="B42" s="6">
        <v>34</v>
      </c>
      <c r="C42" s="6" t="s">
        <v>47</v>
      </c>
      <c r="D42" s="100">
        <v>260</v>
      </c>
      <c r="E42" s="104">
        <f t="shared" si="1"/>
        <v>-160</v>
      </c>
      <c r="F42" s="101">
        <v>100</v>
      </c>
    </row>
    <row r="43" spans="1:9" ht="25.5" x14ac:dyDescent="0.25">
      <c r="A43" s="99">
        <v>4</v>
      </c>
      <c r="B43" s="93"/>
      <c r="C43" s="96" t="s">
        <v>13</v>
      </c>
      <c r="D43" s="105">
        <f>D44+D45</f>
        <v>1341140</v>
      </c>
      <c r="E43" s="104">
        <f t="shared" si="1"/>
        <v>-743923</v>
      </c>
      <c r="F43" s="103">
        <f>F44+F45</f>
        <v>597217</v>
      </c>
      <c r="I43" s="107"/>
    </row>
    <row r="44" spans="1:9" ht="25.5" x14ac:dyDescent="0.25">
      <c r="A44" s="93"/>
      <c r="B44" s="94">
        <v>42</v>
      </c>
      <c r="C44" s="95" t="s">
        <v>50</v>
      </c>
      <c r="D44" s="103">
        <v>47410</v>
      </c>
      <c r="E44" s="104">
        <f t="shared" si="1"/>
        <v>-18815</v>
      </c>
      <c r="F44" s="103">
        <v>28595</v>
      </c>
    </row>
    <row r="45" spans="1:9" ht="25.5" x14ac:dyDescent="0.25">
      <c r="A45" s="93"/>
      <c r="B45" s="94">
        <v>45</v>
      </c>
      <c r="C45" s="96" t="s">
        <v>59</v>
      </c>
      <c r="D45" s="105">
        <v>1293730</v>
      </c>
      <c r="E45" s="104">
        <f t="shared" si="1"/>
        <v>-725108</v>
      </c>
      <c r="F45" s="103">
        <v>568622</v>
      </c>
    </row>
    <row r="46" spans="1:9" ht="16.5" customHeight="1" x14ac:dyDescent="0.25">
      <c r="C46" s="18"/>
    </row>
    <row r="48" spans="1:9" x14ac:dyDescent="0.25">
      <c r="A48" s="165" t="s">
        <v>139</v>
      </c>
      <c r="B48" s="166"/>
      <c r="C48" s="166"/>
      <c r="D48" s="166"/>
      <c r="E48" s="166"/>
      <c r="F48" s="167"/>
    </row>
    <row r="49" spans="1:6" x14ac:dyDescent="0.25">
      <c r="A49" s="6">
        <v>9</v>
      </c>
      <c r="B49" s="6">
        <v>92</v>
      </c>
      <c r="C49" s="8" t="s">
        <v>137</v>
      </c>
      <c r="D49" s="112">
        <f>D50</f>
        <v>64627</v>
      </c>
      <c r="E49" s="112">
        <f>F49-D49</f>
        <v>0</v>
      </c>
      <c r="F49" s="112">
        <f>F50</f>
        <v>64627</v>
      </c>
    </row>
    <row r="50" spans="1:6" x14ac:dyDescent="0.25">
      <c r="A50" s="6"/>
      <c r="B50" s="6">
        <v>9222</v>
      </c>
      <c r="C50" s="8" t="s">
        <v>138</v>
      </c>
      <c r="D50" s="112">
        <v>64627</v>
      </c>
      <c r="E50" s="112">
        <f>F50-D50</f>
        <v>0</v>
      </c>
      <c r="F50" s="112">
        <v>64627</v>
      </c>
    </row>
    <row r="51" spans="1:6" x14ac:dyDescent="0.25">
      <c r="A51" s="141"/>
      <c r="B51" s="141"/>
      <c r="C51" s="141"/>
      <c r="D51" s="142">
        <f>D38+D49</f>
        <v>2551682</v>
      </c>
      <c r="E51" s="142">
        <f>F51-D51</f>
        <v>-873420</v>
      </c>
      <c r="F51" s="142">
        <f>F38+F49</f>
        <v>1678262</v>
      </c>
    </row>
  </sheetData>
  <mergeCells count="5">
    <mergeCell ref="A1:F1"/>
    <mergeCell ref="A48:F48"/>
    <mergeCell ref="A2:F2"/>
    <mergeCell ref="A4:F4"/>
    <mergeCell ref="A6:J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topLeftCell="A10" workbookViewId="0">
      <selection activeCell="G30" sqref="G30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7" ht="18" x14ac:dyDescent="0.25">
      <c r="A1" s="1"/>
      <c r="B1" s="1"/>
      <c r="C1" s="2"/>
      <c r="D1" s="2"/>
    </row>
    <row r="2" spans="1:7" ht="15.75" customHeight="1" x14ac:dyDescent="0.25">
      <c r="A2" s="150" t="s">
        <v>132</v>
      </c>
      <c r="B2" s="150"/>
      <c r="C2" s="150"/>
      <c r="D2" s="150"/>
      <c r="E2" s="150"/>
      <c r="F2" s="150"/>
      <c r="G2" s="150"/>
    </row>
    <row r="3" spans="1:7" ht="18" x14ac:dyDescent="0.25">
      <c r="A3" s="1"/>
      <c r="B3" s="1"/>
      <c r="C3" s="2"/>
      <c r="D3" s="2"/>
    </row>
    <row r="4" spans="1:7" x14ac:dyDescent="0.25">
      <c r="A4" s="11" t="s">
        <v>73</v>
      </c>
      <c r="B4" s="11" t="s">
        <v>113</v>
      </c>
      <c r="C4" s="11" t="s">
        <v>106</v>
      </c>
      <c r="D4" s="11" t="s">
        <v>114</v>
      </c>
    </row>
    <row r="5" spans="1:7" x14ac:dyDescent="0.25">
      <c r="A5" s="5" t="s">
        <v>130</v>
      </c>
      <c r="B5" s="88">
        <f>B6+B8+B10+B12+B17</f>
        <v>2551682</v>
      </c>
      <c r="C5" s="88">
        <f>D5-B5</f>
        <v>-878973</v>
      </c>
      <c r="D5" s="91">
        <f>D6+D8+D10+D12+D17+D19</f>
        <v>1672709</v>
      </c>
    </row>
    <row r="6" spans="1:7" x14ac:dyDescent="0.25">
      <c r="A6" s="5" t="s">
        <v>31</v>
      </c>
      <c r="B6" s="90">
        <f>B7</f>
        <v>1170398</v>
      </c>
      <c r="C6" s="89">
        <f t="shared" ref="C6:C21" si="0">D6-B6</f>
        <v>-275754</v>
      </c>
      <c r="D6" s="90">
        <f>D7</f>
        <v>894644</v>
      </c>
    </row>
    <row r="7" spans="1:7" x14ac:dyDescent="0.25">
      <c r="A7" s="15" t="s">
        <v>32</v>
      </c>
      <c r="B7" s="90">
        <v>1170398</v>
      </c>
      <c r="C7" s="89">
        <f t="shared" si="0"/>
        <v>-275754</v>
      </c>
      <c r="D7" s="90">
        <v>894644</v>
      </c>
    </row>
    <row r="8" spans="1:7" x14ac:dyDescent="0.25">
      <c r="A8" s="5" t="s">
        <v>104</v>
      </c>
      <c r="B8" s="90">
        <f>B9</f>
        <v>35108</v>
      </c>
      <c r="C8" s="89">
        <f t="shared" si="0"/>
        <v>-13108</v>
      </c>
      <c r="D8" s="90">
        <f>D9</f>
        <v>22000</v>
      </c>
    </row>
    <row r="9" spans="1:7" x14ac:dyDescent="0.25">
      <c r="A9" s="16" t="s">
        <v>103</v>
      </c>
      <c r="B9" s="90">
        <v>35108</v>
      </c>
      <c r="C9" s="89">
        <f t="shared" si="0"/>
        <v>-13108</v>
      </c>
      <c r="D9" s="90">
        <v>22000</v>
      </c>
    </row>
    <row r="10" spans="1:7" x14ac:dyDescent="0.25">
      <c r="A10" s="5" t="s">
        <v>71</v>
      </c>
      <c r="B10" s="90">
        <f>B11</f>
        <v>10445</v>
      </c>
      <c r="C10" s="89">
        <f t="shared" si="0"/>
        <v>-1445</v>
      </c>
      <c r="D10" s="90">
        <f>D11</f>
        <v>9000</v>
      </c>
    </row>
    <row r="11" spans="1:7" x14ac:dyDescent="0.25">
      <c r="A11" s="16" t="s">
        <v>72</v>
      </c>
      <c r="B11" s="90">
        <v>10445</v>
      </c>
      <c r="C11" s="89">
        <f t="shared" si="0"/>
        <v>-1445</v>
      </c>
      <c r="D11" s="90">
        <v>9000</v>
      </c>
    </row>
    <row r="12" spans="1:7" x14ac:dyDescent="0.25">
      <c r="A12" s="5" t="s">
        <v>131</v>
      </c>
      <c r="B12" s="90">
        <f>B13+B14+B15+B16</f>
        <v>1334731</v>
      </c>
      <c r="C12" s="89">
        <f t="shared" si="0"/>
        <v>-653293</v>
      </c>
      <c r="D12" s="90">
        <f>D13+D14+D15+D16</f>
        <v>681438</v>
      </c>
    </row>
    <row r="13" spans="1:7" x14ac:dyDescent="0.25">
      <c r="A13" s="16" t="s">
        <v>100</v>
      </c>
      <c r="B13" s="90">
        <v>309000</v>
      </c>
      <c r="C13" s="89">
        <f t="shared" si="0"/>
        <v>0</v>
      </c>
      <c r="D13" s="90">
        <v>309000</v>
      </c>
    </row>
    <row r="14" spans="1:7" x14ac:dyDescent="0.25">
      <c r="A14" s="16" t="s">
        <v>101</v>
      </c>
      <c r="B14" s="90">
        <v>3000</v>
      </c>
      <c r="C14" s="89">
        <f t="shared" si="0"/>
        <v>-3000</v>
      </c>
      <c r="D14" s="90">
        <v>0</v>
      </c>
    </row>
    <row r="15" spans="1:7" x14ac:dyDescent="0.25">
      <c r="A15" s="16" t="s">
        <v>102</v>
      </c>
      <c r="B15" s="90">
        <v>20000</v>
      </c>
      <c r="C15" s="89">
        <f t="shared" si="0"/>
        <v>0</v>
      </c>
      <c r="D15" s="90">
        <v>20000</v>
      </c>
    </row>
    <row r="16" spans="1:7" x14ac:dyDescent="0.25">
      <c r="A16" s="16" t="s">
        <v>112</v>
      </c>
      <c r="B16" s="90">
        <v>1002731</v>
      </c>
      <c r="C16" s="89">
        <f t="shared" si="0"/>
        <v>-650293</v>
      </c>
      <c r="D16" s="90">
        <v>352438</v>
      </c>
    </row>
    <row r="17" spans="1:4" x14ac:dyDescent="0.25">
      <c r="A17" s="5" t="s">
        <v>121</v>
      </c>
      <c r="B17" s="90">
        <f>B18</f>
        <v>1000</v>
      </c>
      <c r="C17" s="89">
        <f t="shared" si="0"/>
        <v>0</v>
      </c>
      <c r="D17" s="90">
        <f>D18</f>
        <v>1000</v>
      </c>
    </row>
    <row r="18" spans="1:4" x14ac:dyDescent="0.25">
      <c r="A18" s="128" t="s">
        <v>122</v>
      </c>
      <c r="B18" s="124">
        <v>1000</v>
      </c>
      <c r="C18" s="89">
        <f t="shared" si="0"/>
        <v>0</v>
      </c>
      <c r="D18" s="124">
        <v>1000</v>
      </c>
    </row>
    <row r="19" spans="1:4" x14ac:dyDescent="0.25">
      <c r="A19" s="120" t="s">
        <v>157</v>
      </c>
      <c r="B19" s="125">
        <f>B20</f>
        <v>64627</v>
      </c>
      <c r="C19" s="89">
        <f>D19-B19</f>
        <v>0</v>
      </c>
      <c r="D19" s="125">
        <f>D20</f>
        <v>64627</v>
      </c>
    </row>
    <row r="20" spans="1:4" x14ac:dyDescent="0.25">
      <c r="A20" s="5" t="s">
        <v>31</v>
      </c>
      <c r="B20" s="125">
        <f t="shared" ref="B20" si="1">B21</f>
        <v>64627</v>
      </c>
      <c r="C20" s="89">
        <f t="shared" si="0"/>
        <v>0</v>
      </c>
      <c r="D20" s="133">
        <f t="shared" ref="D20" si="2">D21</f>
        <v>64627</v>
      </c>
    </row>
    <row r="21" spans="1:4" x14ac:dyDescent="0.25">
      <c r="A21" s="15" t="s">
        <v>32</v>
      </c>
      <c r="B21" s="125">
        <v>64627</v>
      </c>
      <c r="C21" s="89">
        <f t="shared" si="0"/>
        <v>0</v>
      </c>
      <c r="D21" s="133">
        <v>64627</v>
      </c>
    </row>
    <row r="22" spans="1:4" x14ac:dyDescent="0.25">
      <c r="A22" s="122"/>
      <c r="B22" s="123"/>
      <c r="C22" s="143"/>
      <c r="D22" s="130"/>
    </row>
    <row r="23" spans="1:4" x14ac:dyDescent="0.25">
      <c r="B23" t="s">
        <v>140</v>
      </c>
    </row>
    <row r="24" spans="1:4" x14ac:dyDescent="0.25">
      <c r="A24" s="93" t="s">
        <v>134</v>
      </c>
      <c r="B24" s="113" t="s">
        <v>113</v>
      </c>
      <c r="C24" s="113" t="s">
        <v>106</v>
      </c>
      <c r="D24" s="113" t="s">
        <v>114</v>
      </c>
    </row>
    <row r="25" spans="1:4" x14ac:dyDescent="0.25">
      <c r="A25" s="93" t="s">
        <v>143</v>
      </c>
      <c r="B25" s="102">
        <v>0</v>
      </c>
      <c r="C25" s="102">
        <f>D25-B25</f>
        <v>5108</v>
      </c>
      <c r="D25" s="102">
        <v>5108</v>
      </c>
    </row>
    <row r="26" spans="1:4" x14ac:dyDescent="0.25">
      <c r="A26" s="93" t="s">
        <v>144</v>
      </c>
      <c r="B26" s="102">
        <v>0</v>
      </c>
      <c r="C26" s="102">
        <f>D26-B26</f>
        <v>445</v>
      </c>
      <c r="D26" s="102">
        <v>445</v>
      </c>
    </row>
    <row r="27" spans="1:4" x14ac:dyDescent="0.25">
      <c r="A27" s="129"/>
      <c r="B27" s="130">
        <f>B5+B25+B26</f>
        <v>2551682</v>
      </c>
      <c r="C27" s="131">
        <f>C5+C25+C26</f>
        <v>-873420</v>
      </c>
      <c r="D27" s="130">
        <f>D5+D25+D26</f>
        <v>1678262</v>
      </c>
    </row>
    <row r="28" spans="1:4" x14ac:dyDescent="0.25">
      <c r="A28" s="132"/>
      <c r="B28" s="130"/>
      <c r="C28" s="131"/>
      <c r="D28" s="130"/>
    </row>
    <row r="29" spans="1:4" x14ac:dyDescent="0.25">
      <c r="A29" s="132"/>
      <c r="B29" s="130"/>
      <c r="C29" s="131"/>
      <c r="D29" s="130"/>
    </row>
    <row r="30" spans="1:4" x14ac:dyDescent="0.25">
      <c r="A30" s="132"/>
      <c r="B30" s="130"/>
      <c r="C30" s="131"/>
      <c r="D30" s="130"/>
    </row>
    <row r="31" spans="1:4" x14ac:dyDescent="0.25">
      <c r="A31" s="132"/>
      <c r="B31" s="130"/>
      <c r="C31" s="131"/>
      <c r="D31" s="130"/>
    </row>
    <row r="32" spans="1:4" x14ac:dyDescent="0.25">
      <c r="A32" s="132"/>
      <c r="B32" s="130"/>
      <c r="C32" s="131"/>
      <c r="D32" s="130"/>
    </row>
    <row r="33" spans="1:5" x14ac:dyDescent="0.25">
      <c r="A33" s="132"/>
      <c r="B33" s="130"/>
      <c r="C33" s="131"/>
      <c r="D33" s="130"/>
    </row>
    <row r="34" spans="1:5" x14ac:dyDescent="0.25">
      <c r="A34" s="132"/>
      <c r="B34" s="130"/>
      <c r="C34" s="131"/>
      <c r="D34" s="130"/>
    </row>
    <row r="35" spans="1:5" ht="15.75" customHeight="1" x14ac:dyDescent="0.25">
      <c r="A35" s="5" t="s">
        <v>15</v>
      </c>
      <c r="B35" s="88">
        <f>B36+B42+B40+B38+B47+B49</f>
        <v>2487055</v>
      </c>
      <c r="C35" s="88">
        <f>D35-B35</f>
        <v>-873420</v>
      </c>
      <c r="D35" s="88">
        <f>D36+D38+D40+D42+D47+D49</f>
        <v>1613635</v>
      </c>
      <c r="E35" s="57"/>
    </row>
    <row r="36" spans="1:5" ht="15.75" customHeight="1" x14ac:dyDescent="0.25">
      <c r="A36" s="5" t="s">
        <v>31</v>
      </c>
      <c r="B36" s="89">
        <f>B37</f>
        <v>1105771</v>
      </c>
      <c r="C36" s="89">
        <f t="shared" ref="C36:C51" si="3">D36-B36</f>
        <v>-211127</v>
      </c>
      <c r="D36" s="89">
        <f>D37</f>
        <v>894644</v>
      </c>
    </row>
    <row r="37" spans="1:5" x14ac:dyDescent="0.25">
      <c r="A37" s="15" t="s">
        <v>32</v>
      </c>
      <c r="B37" s="89">
        <v>1105771</v>
      </c>
      <c r="C37" s="89">
        <f t="shared" si="3"/>
        <v>-211127</v>
      </c>
      <c r="D37" s="89">
        <v>894644</v>
      </c>
    </row>
    <row r="38" spans="1:5" x14ac:dyDescent="0.25">
      <c r="A38" s="5" t="s">
        <v>104</v>
      </c>
      <c r="B38" s="89">
        <f>B39</f>
        <v>35108</v>
      </c>
      <c r="C38" s="89">
        <f t="shared" si="3"/>
        <v>-13108</v>
      </c>
      <c r="D38" s="89">
        <f>D39</f>
        <v>22000</v>
      </c>
    </row>
    <row r="39" spans="1:5" x14ac:dyDescent="0.25">
      <c r="A39" s="16" t="s">
        <v>103</v>
      </c>
      <c r="B39" s="89">
        <v>35108</v>
      </c>
      <c r="C39" s="89">
        <f t="shared" si="3"/>
        <v>-13108</v>
      </c>
      <c r="D39" s="89">
        <v>22000</v>
      </c>
    </row>
    <row r="40" spans="1:5" x14ac:dyDescent="0.25">
      <c r="A40" s="5" t="s">
        <v>71</v>
      </c>
      <c r="B40" s="89">
        <f t="shared" ref="B40:D40" si="4">B41</f>
        <v>10445</v>
      </c>
      <c r="C40" s="89">
        <f t="shared" si="3"/>
        <v>-1445</v>
      </c>
      <c r="D40" s="89">
        <f t="shared" si="4"/>
        <v>9000</v>
      </c>
    </row>
    <row r="41" spans="1:5" x14ac:dyDescent="0.25">
      <c r="A41" s="16" t="s">
        <v>72</v>
      </c>
      <c r="B41" s="89">
        <v>10445</v>
      </c>
      <c r="C41" s="89">
        <f t="shared" si="3"/>
        <v>-1445</v>
      </c>
      <c r="D41" s="89">
        <v>9000</v>
      </c>
    </row>
    <row r="42" spans="1:5" x14ac:dyDescent="0.25">
      <c r="A42" s="5" t="s">
        <v>105</v>
      </c>
      <c r="B42" s="89">
        <f>B43+B44+B45+B46</f>
        <v>1334731</v>
      </c>
      <c r="C42" s="89">
        <f t="shared" si="3"/>
        <v>-653293</v>
      </c>
      <c r="D42" s="89">
        <f>D43+D44+D45+D46</f>
        <v>681438</v>
      </c>
    </row>
    <row r="43" spans="1:5" x14ac:dyDescent="0.25">
      <c r="A43" s="15" t="s">
        <v>100</v>
      </c>
      <c r="B43" s="89">
        <v>309000</v>
      </c>
      <c r="C43" s="89">
        <f t="shared" si="3"/>
        <v>0</v>
      </c>
      <c r="D43" s="89">
        <v>309000</v>
      </c>
    </row>
    <row r="44" spans="1:5" x14ac:dyDescent="0.25">
      <c r="A44" s="15" t="s">
        <v>101</v>
      </c>
      <c r="B44" s="89">
        <v>3000</v>
      </c>
      <c r="C44" s="89">
        <f t="shared" si="3"/>
        <v>-3000</v>
      </c>
      <c r="D44" s="89">
        <v>0</v>
      </c>
    </row>
    <row r="45" spans="1:5" x14ac:dyDescent="0.25">
      <c r="A45" s="15" t="s">
        <v>102</v>
      </c>
      <c r="B45" s="89">
        <v>20000</v>
      </c>
      <c r="C45" s="89">
        <f t="shared" si="3"/>
        <v>0</v>
      </c>
      <c r="D45" s="89">
        <v>20000</v>
      </c>
    </row>
    <row r="46" spans="1:5" x14ac:dyDescent="0.25">
      <c r="A46" s="15" t="s">
        <v>112</v>
      </c>
      <c r="B46" s="89">
        <v>1002731</v>
      </c>
      <c r="C46" s="89">
        <f t="shared" si="3"/>
        <v>-650293</v>
      </c>
      <c r="D46" s="89">
        <v>352438</v>
      </c>
    </row>
    <row r="47" spans="1:5" x14ac:dyDescent="0.25">
      <c r="A47" s="5" t="s">
        <v>121</v>
      </c>
      <c r="B47" s="89">
        <f>B48</f>
        <v>1000</v>
      </c>
      <c r="C47" s="89">
        <f t="shared" si="3"/>
        <v>0</v>
      </c>
      <c r="D47" s="89">
        <f>D48</f>
        <v>1000</v>
      </c>
    </row>
    <row r="48" spans="1:5" x14ac:dyDescent="0.25">
      <c r="A48" s="15" t="s">
        <v>122</v>
      </c>
      <c r="B48" s="89">
        <v>1000</v>
      </c>
      <c r="C48" s="89">
        <f t="shared" si="3"/>
        <v>0</v>
      </c>
      <c r="D48" s="89">
        <v>1000</v>
      </c>
    </row>
    <row r="49" spans="1:4" ht="18" customHeight="1" x14ac:dyDescent="0.25">
      <c r="A49" s="120" t="s">
        <v>154</v>
      </c>
      <c r="B49" s="125">
        <f>B50+B51</f>
        <v>0</v>
      </c>
      <c r="C49" s="89">
        <f t="shared" si="3"/>
        <v>5553</v>
      </c>
      <c r="D49" s="125">
        <f t="shared" ref="D49" si="5">D50+D51</f>
        <v>5553</v>
      </c>
    </row>
    <row r="50" spans="1:4" ht="25.5" x14ac:dyDescent="0.25">
      <c r="A50" s="121" t="s">
        <v>155</v>
      </c>
      <c r="B50" s="126">
        <v>0</v>
      </c>
      <c r="C50" s="89">
        <f t="shared" si="3"/>
        <v>5108</v>
      </c>
      <c r="D50" s="127">
        <v>5108</v>
      </c>
    </row>
    <row r="51" spans="1:4" ht="25.5" x14ac:dyDescent="0.25">
      <c r="A51" s="17" t="s">
        <v>156</v>
      </c>
      <c r="B51" s="126">
        <v>0</v>
      </c>
      <c r="C51" s="89">
        <f t="shared" si="3"/>
        <v>445</v>
      </c>
      <c r="D51" s="127">
        <v>445</v>
      </c>
    </row>
    <row r="52" spans="1:4" ht="18" customHeight="1" x14ac:dyDescent="0.25"/>
    <row r="54" spans="1:4" x14ac:dyDescent="0.25">
      <c r="B54" s="111" t="s">
        <v>135</v>
      </c>
      <c r="C54" s="111"/>
    </row>
    <row r="55" spans="1:4" x14ac:dyDescent="0.25">
      <c r="A55" s="93" t="s">
        <v>134</v>
      </c>
      <c r="B55" s="11" t="s">
        <v>113</v>
      </c>
      <c r="C55" s="11" t="s">
        <v>106</v>
      </c>
      <c r="D55" s="11" t="s">
        <v>114</v>
      </c>
    </row>
    <row r="56" spans="1:4" x14ac:dyDescent="0.25">
      <c r="A56" s="93" t="s">
        <v>136</v>
      </c>
      <c r="B56" s="102">
        <f>B57</f>
        <v>64627</v>
      </c>
      <c r="C56" s="102">
        <f>D56-B56</f>
        <v>0</v>
      </c>
      <c r="D56" s="102">
        <f>D57</f>
        <v>64627</v>
      </c>
    </row>
    <row r="57" spans="1:4" x14ac:dyDescent="0.25">
      <c r="A57" s="97" t="s">
        <v>9</v>
      </c>
      <c r="B57" s="102">
        <v>64627</v>
      </c>
      <c r="C57" s="102">
        <f>D57-B57</f>
        <v>0</v>
      </c>
      <c r="D57" s="102">
        <v>64627</v>
      </c>
    </row>
    <row r="58" spans="1:4" x14ac:dyDescent="0.25">
      <c r="B58" s="107">
        <f>B35+B56</f>
        <v>2551682</v>
      </c>
      <c r="C58" s="107">
        <f>C35-C56</f>
        <v>-873420</v>
      </c>
      <c r="D58" s="107">
        <f>D35+D56</f>
        <v>1678262</v>
      </c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7"/>
  <sheetViews>
    <sheetView workbookViewId="0">
      <selection sqref="A1:D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45.75" customHeight="1" x14ac:dyDescent="0.25">
      <c r="A1" s="150" t="s">
        <v>153</v>
      </c>
      <c r="B1" s="150"/>
      <c r="C1" s="150"/>
      <c r="D1" s="150"/>
    </row>
    <row r="2" spans="1:5" ht="15.75" x14ac:dyDescent="0.25">
      <c r="A2" s="150" t="s">
        <v>30</v>
      </c>
      <c r="B2" s="169"/>
      <c r="C2" s="169"/>
      <c r="D2" s="169"/>
    </row>
    <row r="3" spans="1:5" ht="18" x14ac:dyDescent="0.25">
      <c r="A3" s="1"/>
      <c r="B3" s="1"/>
      <c r="C3" s="2"/>
      <c r="D3" s="2"/>
    </row>
    <row r="4" spans="1:5" x14ac:dyDescent="0.25">
      <c r="A4" s="11" t="s">
        <v>14</v>
      </c>
      <c r="B4" s="10" t="s">
        <v>113</v>
      </c>
      <c r="C4" s="11" t="s">
        <v>106</v>
      </c>
      <c r="D4" s="11" t="s">
        <v>114</v>
      </c>
    </row>
    <row r="5" spans="1:5" ht="15.75" customHeight="1" x14ac:dyDescent="0.25">
      <c r="A5" s="5" t="s">
        <v>15</v>
      </c>
      <c r="B5" s="3">
        <f t="shared" ref="B5:B6" si="0">B6</f>
        <v>2487055</v>
      </c>
      <c r="C5" s="4">
        <f>D5-B5</f>
        <v>-873420</v>
      </c>
      <c r="D5" s="4">
        <f t="shared" ref="D5" si="1">D6</f>
        <v>1613635</v>
      </c>
      <c r="E5" s="57"/>
    </row>
    <row r="6" spans="1:5" ht="15.75" customHeight="1" x14ac:dyDescent="0.25">
      <c r="A6" s="5" t="s">
        <v>69</v>
      </c>
      <c r="B6" s="3">
        <f t="shared" si="0"/>
        <v>2487055</v>
      </c>
      <c r="C6" s="4">
        <f t="shared" ref="C6:C7" si="2">D6-B6</f>
        <v>-873420</v>
      </c>
      <c r="D6" s="4">
        <f t="shared" ref="D6" si="3">D7</f>
        <v>1613635</v>
      </c>
    </row>
    <row r="7" spans="1:5" x14ac:dyDescent="0.25">
      <c r="A7" s="9" t="s">
        <v>70</v>
      </c>
      <c r="B7" s="3">
        <v>2487055</v>
      </c>
      <c r="C7" s="4">
        <f t="shared" si="2"/>
        <v>-873420</v>
      </c>
      <c r="D7" s="4">
        <v>1613635</v>
      </c>
    </row>
  </sheetData>
  <mergeCells count="2">
    <mergeCell ref="A2:D2"/>
    <mergeCell ref="A1:D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8" ht="48.75" customHeight="1" x14ac:dyDescent="0.25">
      <c r="A1" s="150" t="s">
        <v>145</v>
      </c>
      <c r="B1" s="150"/>
      <c r="C1" s="150"/>
      <c r="D1" s="150"/>
      <c r="E1" s="150"/>
      <c r="F1" s="150"/>
      <c r="G1" s="150"/>
    </row>
    <row r="2" spans="1:8" ht="15.75" x14ac:dyDescent="0.25">
      <c r="A2" s="150" t="s">
        <v>19</v>
      </c>
      <c r="B2" s="150"/>
      <c r="C2" s="150"/>
      <c r="D2" s="150"/>
      <c r="E2" s="150"/>
      <c r="F2" s="158"/>
      <c r="G2" s="158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ht="18" customHeight="1" x14ac:dyDescent="0.25">
      <c r="A4" s="150" t="s">
        <v>16</v>
      </c>
      <c r="B4" s="151"/>
      <c r="C4" s="151"/>
      <c r="D4" s="151"/>
      <c r="E4" s="151"/>
      <c r="F4" s="151"/>
      <c r="G4" s="151"/>
    </row>
    <row r="5" spans="1:8" ht="18" x14ac:dyDescent="0.25">
      <c r="A5" s="1"/>
      <c r="B5" s="1"/>
      <c r="C5" s="1"/>
      <c r="D5" s="1"/>
      <c r="E5" s="1"/>
      <c r="F5" s="2"/>
      <c r="G5" s="2"/>
    </row>
    <row r="6" spans="1:8" x14ac:dyDescent="0.25">
      <c r="A6" s="11" t="s">
        <v>5</v>
      </c>
      <c r="B6" s="10" t="s">
        <v>6</v>
      </c>
      <c r="C6" s="10" t="s">
        <v>7</v>
      </c>
      <c r="D6" s="10" t="s">
        <v>21</v>
      </c>
      <c r="E6" s="11" t="s">
        <v>113</v>
      </c>
      <c r="F6" s="11" t="s">
        <v>106</v>
      </c>
      <c r="G6" s="11" t="s">
        <v>114</v>
      </c>
    </row>
    <row r="7" spans="1:8" ht="26.25" x14ac:dyDescent="0.25">
      <c r="A7" s="26">
        <v>5</v>
      </c>
      <c r="B7" s="27"/>
      <c r="C7" s="27"/>
      <c r="D7" s="28" t="s">
        <v>17</v>
      </c>
      <c r="E7" s="32">
        <f t="shared" ref="E7:E8" si="0">E8</f>
        <v>0</v>
      </c>
      <c r="F7" s="32">
        <f t="shared" ref="F7:G7" si="1">F8</f>
        <v>0</v>
      </c>
      <c r="G7" s="32">
        <f t="shared" si="1"/>
        <v>0</v>
      </c>
      <c r="H7" s="57"/>
    </row>
    <row r="8" spans="1:8" ht="26.25" x14ac:dyDescent="0.25">
      <c r="A8" s="27"/>
      <c r="B8" s="29">
        <v>54</v>
      </c>
      <c r="C8" s="27"/>
      <c r="D8" s="28" t="s">
        <v>23</v>
      </c>
      <c r="E8" s="32">
        <f t="shared" si="0"/>
        <v>0</v>
      </c>
      <c r="F8" s="32">
        <f t="shared" ref="F8:G8" si="2">F9</f>
        <v>0</v>
      </c>
      <c r="G8" s="32">
        <f t="shared" si="2"/>
        <v>0</v>
      </c>
    </row>
    <row r="9" spans="1:8" x14ac:dyDescent="0.25">
      <c r="A9" s="27"/>
      <c r="B9" s="29"/>
      <c r="C9" s="30">
        <v>11</v>
      </c>
      <c r="D9" s="31" t="s">
        <v>9</v>
      </c>
      <c r="E9" s="32">
        <v>0</v>
      </c>
      <c r="F9" s="32">
        <v>0</v>
      </c>
      <c r="G9" s="32">
        <v>0</v>
      </c>
    </row>
  </sheetData>
  <mergeCells count="3">
    <mergeCell ref="A2:G2"/>
    <mergeCell ref="A4:G4"/>
    <mergeCell ref="A1:G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16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7.85546875" customWidth="1"/>
    <col min="4" max="4" width="30.85546875" customWidth="1"/>
    <col min="5" max="7" width="24.28515625" customWidth="1"/>
  </cols>
  <sheetData>
    <row r="1" spans="1:8" s="25" customFormat="1" ht="42.75" customHeight="1" x14ac:dyDescent="0.25">
      <c r="A1" s="150" t="s">
        <v>152</v>
      </c>
      <c r="B1" s="150"/>
      <c r="C1" s="150"/>
      <c r="D1" s="150"/>
      <c r="E1" s="150"/>
      <c r="F1" s="150"/>
      <c r="G1" s="150"/>
    </row>
    <row r="2" spans="1:8" ht="18" customHeight="1" x14ac:dyDescent="0.25">
      <c r="A2" s="150" t="s">
        <v>18</v>
      </c>
      <c r="B2" s="151"/>
      <c r="C2" s="151"/>
      <c r="D2" s="151"/>
      <c r="E2" s="151"/>
      <c r="F2" s="151"/>
      <c r="G2" s="151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s="18" customFormat="1" ht="12.75" x14ac:dyDescent="0.2">
      <c r="A4" s="196" t="s">
        <v>20</v>
      </c>
      <c r="B4" s="197"/>
      <c r="C4" s="198"/>
      <c r="D4" s="10" t="s">
        <v>21</v>
      </c>
      <c r="E4" s="11" t="s">
        <v>113</v>
      </c>
      <c r="F4" s="11" t="s">
        <v>106</v>
      </c>
      <c r="G4" s="11" t="s">
        <v>114</v>
      </c>
      <c r="H4" s="77"/>
    </row>
    <row r="5" spans="1:8" s="18" customFormat="1" ht="25.5" x14ac:dyDescent="0.2">
      <c r="A5" s="202" t="s">
        <v>33</v>
      </c>
      <c r="B5" s="203"/>
      <c r="C5" s="204"/>
      <c r="D5" s="14" t="s">
        <v>34</v>
      </c>
      <c r="E5" s="86">
        <f>E6</f>
        <v>2487055</v>
      </c>
      <c r="F5" s="86">
        <f>G5-E5</f>
        <v>-873420</v>
      </c>
      <c r="G5" s="86">
        <f t="shared" ref="G5" si="0">G6</f>
        <v>1613635</v>
      </c>
    </row>
    <row r="6" spans="1:8" s="18" customFormat="1" ht="12.75" x14ac:dyDescent="0.2">
      <c r="A6" s="205" t="s">
        <v>35</v>
      </c>
      <c r="B6" s="206"/>
      <c r="C6" s="207"/>
      <c r="D6" s="14" t="s">
        <v>36</v>
      </c>
      <c r="E6" s="4">
        <f t="shared" ref="E6" si="1">E17</f>
        <v>2487055</v>
      </c>
      <c r="F6" s="4">
        <f t="shared" ref="F6:F84" si="2">G6-E6</f>
        <v>-873420</v>
      </c>
      <c r="G6" s="4">
        <f>G17</f>
        <v>1613635</v>
      </c>
    </row>
    <row r="7" spans="1:8" s="18" customFormat="1" ht="12.75" x14ac:dyDescent="0.2">
      <c r="A7" s="115"/>
      <c r="B7" s="116">
        <v>11</v>
      </c>
      <c r="C7" s="117"/>
      <c r="D7" s="114" t="s">
        <v>9</v>
      </c>
      <c r="E7" s="4">
        <v>1105771</v>
      </c>
      <c r="F7" s="4">
        <f t="shared" si="2"/>
        <v>-211127</v>
      </c>
      <c r="G7" s="4">
        <f>G20+G29+G36+G43+G59+G78+G91+G101</f>
        <v>894644</v>
      </c>
    </row>
    <row r="8" spans="1:8" s="18" customFormat="1" ht="12.75" x14ac:dyDescent="0.2">
      <c r="A8" s="115"/>
      <c r="B8" s="116">
        <v>31</v>
      </c>
      <c r="C8" s="117"/>
      <c r="D8" s="114" t="s">
        <v>24</v>
      </c>
      <c r="E8" s="4">
        <v>35108</v>
      </c>
      <c r="F8" s="4">
        <f t="shared" si="2"/>
        <v>-13108</v>
      </c>
      <c r="G8" s="4">
        <f>G46+G62+G81+G104</f>
        <v>22000</v>
      </c>
    </row>
    <row r="9" spans="1:8" s="18" customFormat="1" ht="25.5" x14ac:dyDescent="0.2">
      <c r="A9" s="115"/>
      <c r="B9" s="116">
        <v>44</v>
      </c>
      <c r="C9" s="117"/>
      <c r="D9" s="114" t="s">
        <v>29</v>
      </c>
      <c r="E9" s="4">
        <v>10445</v>
      </c>
      <c r="F9" s="4">
        <f t="shared" si="2"/>
        <v>-1445</v>
      </c>
      <c r="G9" s="4">
        <f>G49</f>
        <v>9000</v>
      </c>
    </row>
    <row r="10" spans="1:8" s="18" customFormat="1" ht="12.75" x14ac:dyDescent="0.2">
      <c r="A10" s="115"/>
      <c r="B10" s="116">
        <v>51</v>
      </c>
      <c r="C10" s="117"/>
      <c r="D10" s="114" t="s">
        <v>55</v>
      </c>
      <c r="E10" s="4">
        <v>309000</v>
      </c>
      <c r="F10" s="4">
        <f t="shared" si="2"/>
        <v>0</v>
      </c>
      <c r="G10" s="4">
        <f>G39+G52+G65+G84+G107</f>
        <v>309000</v>
      </c>
    </row>
    <row r="11" spans="1:8" s="18" customFormat="1" ht="25.5" x14ac:dyDescent="0.2">
      <c r="A11" s="115"/>
      <c r="B11" s="116">
        <v>52</v>
      </c>
      <c r="C11" s="117"/>
      <c r="D11" s="114" t="s">
        <v>64</v>
      </c>
      <c r="E11" s="4">
        <v>3000</v>
      </c>
      <c r="F11" s="4">
        <f t="shared" si="2"/>
        <v>-3000</v>
      </c>
      <c r="G11" s="4">
        <f>G68</f>
        <v>0</v>
      </c>
    </row>
    <row r="12" spans="1:8" s="18" customFormat="1" ht="12.75" x14ac:dyDescent="0.2">
      <c r="A12" s="115"/>
      <c r="B12" s="116">
        <v>53</v>
      </c>
      <c r="C12" s="117"/>
      <c r="D12" s="114" t="s">
        <v>28</v>
      </c>
      <c r="E12" s="4">
        <v>20000</v>
      </c>
      <c r="F12" s="4">
        <f t="shared" si="2"/>
        <v>0</v>
      </c>
      <c r="G12" s="4">
        <f>G71</f>
        <v>20000</v>
      </c>
    </row>
    <row r="13" spans="1:8" s="18" customFormat="1" ht="12.75" x14ac:dyDescent="0.2">
      <c r="A13" s="115"/>
      <c r="B13" s="116">
        <v>56</v>
      </c>
      <c r="C13" s="117"/>
      <c r="D13" s="114" t="s">
        <v>110</v>
      </c>
      <c r="E13" s="4">
        <v>1002731</v>
      </c>
      <c r="F13" s="4">
        <f t="shared" si="2"/>
        <v>-650293</v>
      </c>
      <c r="G13" s="4">
        <f>G94+G114</f>
        <v>352438</v>
      </c>
    </row>
    <row r="14" spans="1:8" s="18" customFormat="1" ht="12.75" x14ac:dyDescent="0.2">
      <c r="A14" s="115"/>
      <c r="B14" s="116">
        <v>61</v>
      </c>
      <c r="C14" s="117"/>
      <c r="D14" s="114" t="s">
        <v>120</v>
      </c>
      <c r="E14" s="4">
        <v>1000</v>
      </c>
      <c r="F14" s="4">
        <f t="shared" si="2"/>
        <v>0</v>
      </c>
      <c r="G14" s="4">
        <f>G110</f>
        <v>1000</v>
      </c>
    </row>
    <row r="15" spans="1:8" s="18" customFormat="1" ht="12.75" x14ac:dyDescent="0.2">
      <c r="A15" s="115"/>
      <c r="B15" s="116">
        <v>93</v>
      </c>
      <c r="C15" s="117"/>
      <c r="D15" s="114" t="s">
        <v>146</v>
      </c>
      <c r="E15" s="4">
        <v>0</v>
      </c>
      <c r="F15" s="4">
        <f t="shared" si="2"/>
        <v>5108</v>
      </c>
      <c r="G15" s="4">
        <v>5108</v>
      </c>
    </row>
    <row r="16" spans="1:8" s="18" customFormat="1" ht="25.5" x14ac:dyDescent="0.2">
      <c r="A16" s="115"/>
      <c r="B16" s="116">
        <v>94</v>
      </c>
      <c r="C16" s="117"/>
      <c r="D16" s="114" t="s">
        <v>147</v>
      </c>
      <c r="E16" s="4">
        <v>0</v>
      </c>
      <c r="F16" s="4">
        <f t="shared" si="2"/>
        <v>445</v>
      </c>
      <c r="G16" s="4">
        <v>445</v>
      </c>
    </row>
    <row r="17" spans="1:7" s="18" customFormat="1" ht="12.75" x14ac:dyDescent="0.2">
      <c r="A17" s="199" t="s">
        <v>38</v>
      </c>
      <c r="B17" s="200"/>
      <c r="C17" s="201"/>
      <c r="D17" s="14" t="s">
        <v>36</v>
      </c>
      <c r="E17" s="4">
        <f>E18+E27</f>
        <v>2487055</v>
      </c>
      <c r="F17" s="4">
        <f t="shared" si="2"/>
        <v>-873420</v>
      </c>
      <c r="G17" s="4">
        <f>G18+G27</f>
        <v>1613635</v>
      </c>
    </row>
    <row r="18" spans="1:7" s="18" customFormat="1" ht="12.75" x14ac:dyDescent="0.2">
      <c r="A18" s="190" t="s">
        <v>37</v>
      </c>
      <c r="B18" s="191"/>
      <c r="C18" s="192"/>
      <c r="D18" s="14" t="s">
        <v>39</v>
      </c>
      <c r="E18" s="86">
        <f t="shared" ref="E18:E19" si="3">E19</f>
        <v>779894</v>
      </c>
      <c r="F18" s="86">
        <f t="shared" si="2"/>
        <v>-80710</v>
      </c>
      <c r="G18" s="86">
        <f t="shared" ref="G18:G19" si="4">G19</f>
        <v>699184</v>
      </c>
    </row>
    <row r="19" spans="1:7" s="18" customFormat="1" ht="12.75" x14ac:dyDescent="0.2">
      <c r="A19" s="193" t="s">
        <v>40</v>
      </c>
      <c r="B19" s="194"/>
      <c r="C19" s="195"/>
      <c r="D19" s="14" t="s">
        <v>42</v>
      </c>
      <c r="E19" s="86">
        <f t="shared" si="3"/>
        <v>779894</v>
      </c>
      <c r="F19" s="86">
        <f t="shared" si="2"/>
        <v>-80710</v>
      </c>
      <c r="G19" s="86">
        <f t="shared" si="4"/>
        <v>699184</v>
      </c>
    </row>
    <row r="20" spans="1:7" s="18" customFormat="1" ht="12.75" x14ac:dyDescent="0.2">
      <c r="A20" s="171" t="s">
        <v>41</v>
      </c>
      <c r="B20" s="172"/>
      <c r="C20" s="173"/>
      <c r="D20" s="13" t="s">
        <v>9</v>
      </c>
      <c r="E20" s="4">
        <f>E21+E25</f>
        <v>779894</v>
      </c>
      <c r="F20" s="4">
        <f t="shared" si="2"/>
        <v>-80710</v>
      </c>
      <c r="G20" s="4">
        <f>G21+G25</f>
        <v>699184</v>
      </c>
    </row>
    <row r="21" spans="1:7" s="18" customFormat="1" ht="12.75" x14ac:dyDescent="0.2">
      <c r="A21" s="174" t="s">
        <v>43</v>
      </c>
      <c r="B21" s="175"/>
      <c r="C21" s="176"/>
      <c r="D21" s="13" t="s">
        <v>11</v>
      </c>
      <c r="E21" s="4">
        <f>SUM(E22:E24)</f>
        <v>777894</v>
      </c>
      <c r="F21" s="4">
        <f t="shared" si="2"/>
        <v>-80710</v>
      </c>
      <c r="G21" s="4">
        <f>SUM(G22:G24)</f>
        <v>697184</v>
      </c>
    </row>
    <row r="22" spans="1:7" s="18" customFormat="1" ht="12.75" x14ac:dyDescent="0.2">
      <c r="A22" s="177" t="s">
        <v>44</v>
      </c>
      <c r="B22" s="178"/>
      <c r="C22" s="179"/>
      <c r="D22" s="13" t="s">
        <v>12</v>
      </c>
      <c r="E22" s="4">
        <v>655340</v>
      </c>
      <c r="F22" s="4">
        <f t="shared" si="2"/>
        <v>-73640</v>
      </c>
      <c r="G22" s="4">
        <v>581700</v>
      </c>
    </row>
    <row r="23" spans="1:7" s="78" customFormat="1" ht="12.75" x14ac:dyDescent="0.2">
      <c r="A23" s="177" t="s">
        <v>45</v>
      </c>
      <c r="B23" s="178"/>
      <c r="C23" s="179"/>
      <c r="D23" s="13" t="s">
        <v>22</v>
      </c>
      <c r="E23" s="4">
        <v>122294</v>
      </c>
      <c r="F23" s="4">
        <f t="shared" si="2"/>
        <v>-6910</v>
      </c>
      <c r="G23" s="4">
        <v>115384</v>
      </c>
    </row>
    <row r="24" spans="1:7" s="18" customFormat="1" ht="12.75" x14ac:dyDescent="0.2">
      <c r="A24" s="177" t="s">
        <v>46</v>
      </c>
      <c r="B24" s="208"/>
      <c r="C24" s="209"/>
      <c r="D24" s="13" t="s">
        <v>47</v>
      </c>
      <c r="E24" s="4">
        <v>260</v>
      </c>
      <c r="F24" s="4">
        <f t="shared" si="2"/>
        <v>-160</v>
      </c>
      <c r="G24" s="4">
        <v>100</v>
      </c>
    </row>
    <row r="25" spans="1:7" s="18" customFormat="1" ht="25.5" x14ac:dyDescent="0.2">
      <c r="A25" s="174" t="s">
        <v>49</v>
      </c>
      <c r="B25" s="210"/>
      <c r="C25" s="211"/>
      <c r="D25" s="13" t="s">
        <v>13</v>
      </c>
      <c r="E25" s="4">
        <f>E26</f>
        <v>2000</v>
      </c>
      <c r="F25" s="4">
        <f t="shared" si="2"/>
        <v>0</v>
      </c>
      <c r="G25" s="4">
        <f>G26</f>
        <v>2000</v>
      </c>
    </row>
    <row r="26" spans="1:7" s="18" customFormat="1" ht="25.5" x14ac:dyDescent="0.2">
      <c r="A26" s="177" t="s">
        <v>48</v>
      </c>
      <c r="B26" s="208"/>
      <c r="C26" s="209"/>
      <c r="D26" s="13" t="s">
        <v>50</v>
      </c>
      <c r="E26" s="4">
        <v>2000</v>
      </c>
      <c r="F26" s="4">
        <f t="shared" si="2"/>
        <v>0</v>
      </c>
      <c r="G26" s="4">
        <v>2000</v>
      </c>
    </row>
    <row r="27" spans="1:7" s="18" customFormat="1" ht="25.5" x14ac:dyDescent="0.2">
      <c r="A27" s="190" t="s">
        <v>51</v>
      </c>
      <c r="B27" s="191"/>
      <c r="C27" s="192"/>
      <c r="D27" s="14" t="s">
        <v>52</v>
      </c>
      <c r="E27" s="86">
        <f>E28+E35+E42+E58+E77+E90+E100+E113</f>
        <v>1707161</v>
      </c>
      <c r="F27" s="86">
        <f t="shared" si="2"/>
        <v>-792710</v>
      </c>
      <c r="G27" s="86">
        <f>G28+G35+G42+G58+G77+G90+G100+G113</f>
        <v>914451</v>
      </c>
    </row>
    <row r="28" spans="1:7" s="18" customFormat="1" ht="25.5" x14ac:dyDescent="0.2">
      <c r="A28" s="193" t="s">
        <v>53</v>
      </c>
      <c r="B28" s="194"/>
      <c r="C28" s="195"/>
      <c r="D28" s="14" t="s">
        <v>54</v>
      </c>
      <c r="E28" s="86">
        <f>E29</f>
        <v>123130</v>
      </c>
      <c r="F28" s="86">
        <f t="shared" si="2"/>
        <v>-36855</v>
      </c>
      <c r="G28" s="86">
        <f>G29</f>
        <v>86275</v>
      </c>
    </row>
    <row r="29" spans="1:7" s="18" customFormat="1" ht="15" customHeight="1" x14ac:dyDescent="0.2">
      <c r="A29" s="171" t="s">
        <v>41</v>
      </c>
      <c r="B29" s="172"/>
      <c r="C29" s="173"/>
      <c r="D29" s="13" t="s">
        <v>9</v>
      </c>
      <c r="E29" s="4">
        <f>E30+E32</f>
        <v>123130</v>
      </c>
      <c r="F29" s="4">
        <f t="shared" si="2"/>
        <v>-36855</v>
      </c>
      <c r="G29" s="4">
        <f>G30+G32</f>
        <v>86275</v>
      </c>
    </row>
    <row r="30" spans="1:7" s="18" customFormat="1" ht="12.75" x14ac:dyDescent="0.2">
      <c r="A30" s="174" t="s">
        <v>43</v>
      </c>
      <c r="B30" s="175"/>
      <c r="C30" s="176"/>
      <c r="D30" s="13" t="s">
        <v>11</v>
      </c>
      <c r="E30" s="4">
        <f>E31</f>
        <v>66720</v>
      </c>
      <c r="F30" s="4">
        <f t="shared" si="2"/>
        <v>-9040</v>
      </c>
      <c r="G30" s="4">
        <f t="shared" ref="G30" si="5">G31</f>
        <v>57680</v>
      </c>
    </row>
    <row r="31" spans="1:7" s="18" customFormat="1" ht="15" customHeight="1" x14ac:dyDescent="0.2">
      <c r="A31" s="177" t="s">
        <v>45</v>
      </c>
      <c r="B31" s="178"/>
      <c r="C31" s="179"/>
      <c r="D31" s="13" t="s">
        <v>22</v>
      </c>
      <c r="E31" s="4">
        <v>66720</v>
      </c>
      <c r="F31" s="4">
        <f t="shared" si="2"/>
        <v>-9040</v>
      </c>
      <c r="G31" s="4">
        <v>57680</v>
      </c>
    </row>
    <row r="32" spans="1:7" s="18" customFormat="1" ht="25.5" x14ac:dyDescent="0.2">
      <c r="A32" s="174" t="s">
        <v>49</v>
      </c>
      <c r="B32" s="175"/>
      <c r="C32" s="176"/>
      <c r="D32" s="13" t="s">
        <v>13</v>
      </c>
      <c r="E32" s="4">
        <f>E33+E34</f>
        <v>56410</v>
      </c>
      <c r="F32" s="4">
        <f t="shared" si="2"/>
        <v>-27815</v>
      </c>
      <c r="G32" s="4">
        <f>G33+G34</f>
        <v>28595</v>
      </c>
    </row>
    <row r="33" spans="1:7" s="18" customFormat="1" ht="25.5" x14ac:dyDescent="0.2">
      <c r="A33" s="170" t="s">
        <v>48</v>
      </c>
      <c r="B33" s="170"/>
      <c r="C33" s="170"/>
      <c r="D33" s="22" t="s">
        <v>50</v>
      </c>
      <c r="E33" s="76">
        <v>45410</v>
      </c>
      <c r="F33" s="4">
        <f t="shared" si="2"/>
        <v>-18815</v>
      </c>
      <c r="G33" s="76">
        <v>26595</v>
      </c>
    </row>
    <row r="34" spans="1:7" s="18" customFormat="1" ht="25.5" x14ac:dyDescent="0.2">
      <c r="A34" s="170" t="s">
        <v>58</v>
      </c>
      <c r="B34" s="170"/>
      <c r="C34" s="170"/>
      <c r="D34" s="22" t="s">
        <v>59</v>
      </c>
      <c r="E34" s="76">
        <v>11000</v>
      </c>
      <c r="F34" s="4">
        <f t="shared" si="2"/>
        <v>-9000</v>
      </c>
      <c r="G34" s="85">
        <v>2000</v>
      </c>
    </row>
    <row r="35" spans="1:7" s="18" customFormat="1" ht="12.75" x14ac:dyDescent="0.2">
      <c r="A35" s="185" t="s">
        <v>56</v>
      </c>
      <c r="B35" s="185"/>
      <c r="C35" s="185"/>
      <c r="D35" s="24" t="s">
        <v>57</v>
      </c>
      <c r="E35" s="87">
        <f>E36+E39</f>
        <v>250000</v>
      </c>
      <c r="F35" s="86">
        <f t="shared" si="2"/>
        <v>-33378</v>
      </c>
      <c r="G35" s="87">
        <f>G36+G39</f>
        <v>216622</v>
      </c>
    </row>
    <row r="36" spans="1:7" s="18" customFormat="1" ht="12.75" customHeight="1" x14ac:dyDescent="0.2">
      <c r="A36" s="186" t="s">
        <v>41</v>
      </c>
      <c r="B36" s="186"/>
      <c r="C36" s="186"/>
      <c r="D36" s="22" t="s">
        <v>9</v>
      </c>
      <c r="E36" s="76">
        <f>E37</f>
        <v>50000</v>
      </c>
      <c r="F36" s="4">
        <f t="shared" si="2"/>
        <v>-33378</v>
      </c>
      <c r="G36" s="85">
        <f t="shared" ref="G36" si="6">G37</f>
        <v>16622</v>
      </c>
    </row>
    <row r="37" spans="1:7" s="18" customFormat="1" ht="25.5" customHeight="1" x14ac:dyDescent="0.2">
      <c r="A37" s="174" t="s">
        <v>49</v>
      </c>
      <c r="B37" s="175"/>
      <c r="C37" s="176"/>
      <c r="D37" s="21" t="s">
        <v>13</v>
      </c>
      <c r="E37" s="76">
        <f>SUM(E38:E38)</f>
        <v>50000</v>
      </c>
      <c r="F37" s="4">
        <f t="shared" si="2"/>
        <v>-33378</v>
      </c>
      <c r="G37" s="76">
        <f>SUM(G38:G38)</f>
        <v>16622</v>
      </c>
    </row>
    <row r="38" spans="1:7" s="18" customFormat="1" ht="25.5" customHeight="1" x14ac:dyDescent="0.2">
      <c r="A38" s="170" t="s">
        <v>58</v>
      </c>
      <c r="B38" s="170"/>
      <c r="C38" s="170"/>
      <c r="D38" s="22" t="s">
        <v>59</v>
      </c>
      <c r="E38" s="76">
        <v>50000</v>
      </c>
      <c r="F38" s="4">
        <f t="shared" si="2"/>
        <v>-33378</v>
      </c>
      <c r="G38" s="76">
        <v>16622</v>
      </c>
    </row>
    <row r="39" spans="1:7" s="18" customFormat="1" ht="12.75" x14ac:dyDescent="0.2">
      <c r="A39" s="186" t="s">
        <v>95</v>
      </c>
      <c r="B39" s="186"/>
      <c r="C39" s="186"/>
      <c r="D39" s="22" t="s">
        <v>55</v>
      </c>
      <c r="E39" s="76">
        <f>E40</f>
        <v>200000</v>
      </c>
      <c r="F39" s="4">
        <f t="shared" si="2"/>
        <v>0</v>
      </c>
      <c r="G39" s="85">
        <f t="shared" ref="G39" si="7">G40</f>
        <v>200000</v>
      </c>
    </row>
    <row r="40" spans="1:7" s="18" customFormat="1" ht="25.5" x14ac:dyDescent="0.2">
      <c r="A40" s="174" t="s">
        <v>49</v>
      </c>
      <c r="B40" s="175"/>
      <c r="C40" s="176"/>
      <c r="D40" s="21" t="s">
        <v>13</v>
      </c>
      <c r="E40" s="76">
        <f>SUM(E41:E41)</f>
        <v>200000</v>
      </c>
      <c r="F40" s="4">
        <f t="shared" si="2"/>
        <v>0</v>
      </c>
      <c r="G40" s="76">
        <f>SUM(G41:G41)</f>
        <v>200000</v>
      </c>
    </row>
    <row r="41" spans="1:7" s="18" customFormat="1" ht="25.5" x14ac:dyDescent="0.2">
      <c r="A41" s="170" t="s">
        <v>58</v>
      </c>
      <c r="B41" s="170"/>
      <c r="C41" s="170"/>
      <c r="D41" s="22" t="s">
        <v>59</v>
      </c>
      <c r="E41" s="76">
        <v>200000</v>
      </c>
      <c r="F41" s="4">
        <f t="shared" si="2"/>
        <v>0</v>
      </c>
      <c r="G41" s="76">
        <v>200000</v>
      </c>
    </row>
    <row r="42" spans="1:7" s="18" customFormat="1" ht="12.75" x14ac:dyDescent="0.2">
      <c r="A42" s="185" t="s">
        <v>60</v>
      </c>
      <c r="B42" s="185"/>
      <c r="C42" s="185"/>
      <c r="D42" s="23" t="s">
        <v>61</v>
      </c>
      <c r="E42" s="87">
        <f>E43+E52+E49+E46</f>
        <v>80467</v>
      </c>
      <c r="F42" s="86">
        <f t="shared" si="2"/>
        <v>-16332</v>
      </c>
      <c r="G42" s="87">
        <f>G43+G46+G49+G52+G55</f>
        <v>64135</v>
      </c>
    </row>
    <row r="43" spans="1:7" s="18" customFormat="1" ht="12.75" x14ac:dyDescent="0.2">
      <c r="A43" s="171" t="s">
        <v>41</v>
      </c>
      <c r="B43" s="172"/>
      <c r="C43" s="173"/>
      <c r="D43" s="21" t="s">
        <v>9</v>
      </c>
      <c r="E43" s="76">
        <f t="shared" ref="E43:E44" si="8">E44</f>
        <v>23772</v>
      </c>
      <c r="F43" s="4">
        <f t="shared" si="2"/>
        <v>-11907</v>
      </c>
      <c r="G43" s="76">
        <f t="shared" ref="G43" si="9">G44</f>
        <v>11865</v>
      </c>
    </row>
    <row r="44" spans="1:7" s="18" customFormat="1" ht="12.75" x14ac:dyDescent="0.2">
      <c r="A44" s="174" t="s">
        <v>43</v>
      </c>
      <c r="B44" s="175"/>
      <c r="C44" s="176"/>
      <c r="D44" s="21" t="s">
        <v>11</v>
      </c>
      <c r="E44" s="76">
        <f t="shared" si="8"/>
        <v>23772</v>
      </c>
      <c r="F44" s="4">
        <f t="shared" si="2"/>
        <v>-11907</v>
      </c>
      <c r="G44" s="76">
        <f>G45</f>
        <v>11865</v>
      </c>
    </row>
    <row r="45" spans="1:7" s="18" customFormat="1" ht="12.75" x14ac:dyDescent="0.2">
      <c r="A45" s="177" t="s">
        <v>45</v>
      </c>
      <c r="B45" s="178"/>
      <c r="C45" s="179"/>
      <c r="D45" s="21" t="s">
        <v>22</v>
      </c>
      <c r="E45" s="76">
        <v>23772</v>
      </c>
      <c r="F45" s="4">
        <f t="shared" si="2"/>
        <v>-11907</v>
      </c>
      <c r="G45" s="76">
        <v>11865</v>
      </c>
    </row>
    <row r="46" spans="1:7" s="18" customFormat="1" ht="12.75" x14ac:dyDescent="0.2">
      <c r="A46" s="171" t="s">
        <v>99</v>
      </c>
      <c r="B46" s="172"/>
      <c r="C46" s="173"/>
      <c r="D46" s="21" t="s">
        <v>24</v>
      </c>
      <c r="E46" s="76">
        <f>E47</f>
        <v>9250</v>
      </c>
      <c r="F46" s="4">
        <f t="shared" si="2"/>
        <v>-3425</v>
      </c>
      <c r="G46" s="76">
        <f t="shared" ref="G46" si="10">G47</f>
        <v>5825</v>
      </c>
    </row>
    <row r="47" spans="1:7" s="18" customFormat="1" ht="12.75" x14ac:dyDescent="0.2">
      <c r="A47" s="174" t="s">
        <v>43</v>
      </c>
      <c r="B47" s="175"/>
      <c r="C47" s="176"/>
      <c r="D47" s="21" t="s">
        <v>11</v>
      </c>
      <c r="E47" s="76">
        <f>E48</f>
        <v>9250</v>
      </c>
      <c r="F47" s="4">
        <f t="shared" si="2"/>
        <v>-3425</v>
      </c>
      <c r="G47" s="76">
        <f>G48</f>
        <v>5825</v>
      </c>
    </row>
    <row r="48" spans="1:7" s="18" customFormat="1" ht="12.75" x14ac:dyDescent="0.2">
      <c r="A48" s="177" t="s">
        <v>45</v>
      </c>
      <c r="B48" s="178"/>
      <c r="C48" s="179"/>
      <c r="D48" s="21" t="s">
        <v>22</v>
      </c>
      <c r="E48" s="76">
        <v>9250</v>
      </c>
      <c r="F48" s="4">
        <f t="shared" si="2"/>
        <v>-3425</v>
      </c>
      <c r="G48" s="76">
        <v>5825</v>
      </c>
    </row>
    <row r="49" spans="1:8" s="18" customFormat="1" ht="12.75" x14ac:dyDescent="0.2">
      <c r="A49" s="171" t="s">
        <v>98</v>
      </c>
      <c r="B49" s="172"/>
      <c r="C49" s="173"/>
      <c r="D49" s="21" t="s">
        <v>29</v>
      </c>
      <c r="E49" s="76">
        <f>E50</f>
        <v>10445</v>
      </c>
      <c r="F49" s="4">
        <f t="shared" si="2"/>
        <v>-1445</v>
      </c>
      <c r="G49" s="76">
        <f t="shared" ref="E49:G50" si="11">G50</f>
        <v>9000</v>
      </c>
    </row>
    <row r="50" spans="1:8" s="18" customFormat="1" ht="12.75" x14ac:dyDescent="0.2">
      <c r="A50" s="174" t="s">
        <v>43</v>
      </c>
      <c r="B50" s="175"/>
      <c r="C50" s="176"/>
      <c r="D50" s="21" t="s">
        <v>11</v>
      </c>
      <c r="E50" s="76">
        <f t="shared" si="11"/>
        <v>10445</v>
      </c>
      <c r="F50" s="4">
        <f t="shared" si="2"/>
        <v>-1445</v>
      </c>
      <c r="G50" s="76">
        <f t="shared" si="11"/>
        <v>9000</v>
      </c>
    </row>
    <row r="51" spans="1:8" s="18" customFormat="1" ht="12.75" x14ac:dyDescent="0.2">
      <c r="A51" s="177" t="s">
        <v>45</v>
      </c>
      <c r="B51" s="178"/>
      <c r="C51" s="179"/>
      <c r="D51" s="21" t="s">
        <v>22</v>
      </c>
      <c r="E51" s="76">
        <v>10445</v>
      </c>
      <c r="F51" s="4">
        <f t="shared" si="2"/>
        <v>-1445</v>
      </c>
      <c r="G51" s="76">
        <v>9000</v>
      </c>
    </row>
    <row r="52" spans="1:8" s="18" customFormat="1" ht="12.75" x14ac:dyDescent="0.2">
      <c r="A52" s="187" t="s">
        <v>95</v>
      </c>
      <c r="B52" s="188"/>
      <c r="C52" s="189"/>
      <c r="D52" s="20" t="s">
        <v>55</v>
      </c>
      <c r="E52" s="76">
        <f>E53</f>
        <v>37000</v>
      </c>
      <c r="F52" s="4">
        <f t="shared" si="2"/>
        <v>0</v>
      </c>
      <c r="G52" s="85">
        <f>G53</f>
        <v>37000</v>
      </c>
    </row>
    <row r="53" spans="1:8" s="18" customFormat="1" ht="12.75" x14ac:dyDescent="0.2">
      <c r="A53" s="174" t="s">
        <v>43</v>
      </c>
      <c r="B53" s="175"/>
      <c r="C53" s="176"/>
      <c r="D53" s="21" t="s">
        <v>11</v>
      </c>
      <c r="E53" s="76">
        <f>E54</f>
        <v>37000</v>
      </c>
      <c r="F53" s="4">
        <f t="shared" si="2"/>
        <v>0</v>
      </c>
      <c r="G53" s="76">
        <f t="shared" ref="G53" si="12">G54</f>
        <v>37000</v>
      </c>
    </row>
    <row r="54" spans="1:8" s="18" customFormat="1" ht="12.75" x14ac:dyDescent="0.2">
      <c r="A54" s="177" t="s">
        <v>45</v>
      </c>
      <c r="B54" s="178"/>
      <c r="C54" s="179"/>
      <c r="D54" s="21" t="s">
        <v>22</v>
      </c>
      <c r="E54" s="76">
        <v>37000</v>
      </c>
      <c r="F54" s="4">
        <f t="shared" si="2"/>
        <v>0</v>
      </c>
      <c r="G54" s="76">
        <v>37000</v>
      </c>
    </row>
    <row r="55" spans="1:8" s="18" customFormat="1" ht="12.75" customHeight="1" x14ac:dyDescent="0.2">
      <c r="A55" s="221" t="s">
        <v>148</v>
      </c>
      <c r="B55" s="222"/>
      <c r="C55" s="223"/>
      <c r="D55" s="13" t="s">
        <v>149</v>
      </c>
      <c r="E55" s="4">
        <f>E56</f>
        <v>0</v>
      </c>
      <c r="F55" s="4">
        <f t="shared" si="2"/>
        <v>445</v>
      </c>
      <c r="G55" s="76">
        <f>G56</f>
        <v>445</v>
      </c>
    </row>
    <row r="56" spans="1:8" s="18" customFormat="1" ht="12.75" customHeight="1" x14ac:dyDescent="0.2">
      <c r="A56" s="174" t="s">
        <v>43</v>
      </c>
      <c r="B56" s="175"/>
      <c r="C56" s="176"/>
      <c r="D56" s="13" t="s">
        <v>11</v>
      </c>
      <c r="E56" s="4">
        <f>E57</f>
        <v>0</v>
      </c>
      <c r="F56" s="4">
        <f t="shared" si="2"/>
        <v>445</v>
      </c>
      <c r="G56" s="76">
        <f>G57</f>
        <v>445</v>
      </c>
    </row>
    <row r="57" spans="1:8" s="18" customFormat="1" ht="12.75" customHeight="1" x14ac:dyDescent="0.2">
      <c r="A57" s="177" t="s">
        <v>45</v>
      </c>
      <c r="B57" s="178"/>
      <c r="C57" s="179"/>
      <c r="D57" s="13" t="s">
        <v>22</v>
      </c>
      <c r="E57" s="4">
        <v>0</v>
      </c>
      <c r="F57" s="4">
        <f t="shared" si="2"/>
        <v>445</v>
      </c>
      <c r="G57" s="76">
        <v>445</v>
      </c>
      <c r="H57" s="118"/>
    </row>
    <row r="58" spans="1:8" s="18" customFormat="1" ht="12.75" x14ac:dyDescent="0.2">
      <c r="A58" s="185" t="s">
        <v>62</v>
      </c>
      <c r="B58" s="185"/>
      <c r="C58" s="185"/>
      <c r="D58" s="23" t="s">
        <v>63</v>
      </c>
      <c r="E58" s="87">
        <f>E59+E62+E65+E68+E71</f>
        <v>75643</v>
      </c>
      <c r="F58" s="86">
        <f t="shared" si="2"/>
        <v>-6397</v>
      </c>
      <c r="G58" s="87">
        <f>G62+G65+G68+G71+G59+G74</f>
        <v>69246</v>
      </c>
    </row>
    <row r="59" spans="1:8" s="18" customFormat="1" ht="12.75" x14ac:dyDescent="0.2">
      <c r="A59" s="212" t="s">
        <v>41</v>
      </c>
      <c r="B59" s="213"/>
      <c r="C59" s="214"/>
      <c r="D59" s="80" t="s">
        <v>9</v>
      </c>
      <c r="E59" s="76">
        <f>E60</f>
        <v>7743</v>
      </c>
      <c r="F59" s="4">
        <f t="shared" si="2"/>
        <v>-13</v>
      </c>
      <c r="G59" s="76">
        <f>G61</f>
        <v>7730</v>
      </c>
    </row>
    <row r="60" spans="1:8" s="18" customFormat="1" ht="12.75" x14ac:dyDescent="0.2">
      <c r="A60" s="218" t="s">
        <v>43</v>
      </c>
      <c r="B60" s="219"/>
      <c r="C60" s="220"/>
      <c r="D60" s="80" t="s">
        <v>11</v>
      </c>
      <c r="E60" s="76">
        <f>E61</f>
        <v>7743</v>
      </c>
      <c r="F60" s="4">
        <f t="shared" si="2"/>
        <v>-13</v>
      </c>
      <c r="G60" s="76">
        <f>G61</f>
        <v>7730</v>
      </c>
    </row>
    <row r="61" spans="1:8" s="18" customFormat="1" ht="12.75" x14ac:dyDescent="0.2">
      <c r="A61" s="215" t="s">
        <v>45</v>
      </c>
      <c r="B61" s="216"/>
      <c r="C61" s="217"/>
      <c r="D61" s="80" t="s">
        <v>22</v>
      </c>
      <c r="E61" s="76">
        <v>7743</v>
      </c>
      <c r="F61" s="4">
        <f t="shared" si="2"/>
        <v>-13</v>
      </c>
      <c r="G61" s="76">
        <v>7730</v>
      </c>
    </row>
    <row r="62" spans="1:8" s="18" customFormat="1" ht="12.75" x14ac:dyDescent="0.2">
      <c r="A62" s="212" t="s">
        <v>99</v>
      </c>
      <c r="B62" s="213"/>
      <c r="C62" s="214"/>
      <c r="D62" s="80" t="s">
        <v>24</v>
      </c>
      <c r="E62" s="79">
        <f>E63</f>
        <v>4900</v>
      </c>
      <c r="F62" s="4">
        <f t="shared" si="2"/>
        <v>-4384</v>
      </c>
      <c r="G62" s="76">
        <f>G63</f>
        <v>516</v>
      </c>
    </row>
    <row r="63" spans="1:8" s="18" customFormat="1" ht="12.75" x14ac:dyDescent="0.2">
      <c r="A63" s="218" t="s">
        <v>43</v>
      </c>
      <c r="B63" s="219"/>
      <c r="C63" s="220"/>
      <c r="D63" s="80" t="s">
        <v>11</v>
      </c>
      <c r="E63" s="79">
        <f>E64</f>
        <v>4900</v>
      </c>
      <c r="F63" s="4">
        <f t="shared" si="2"/>
        <v>-4384</v>
      </c>
      <c r="G63" s="76">
        <f>G64</f>
        <v>516</v>
      </c>
    </row>
    <row r="64" spans="1:8" s="18" customFormat="1" ht="12.75" x14ac:dyDescent="0.2">
      <c r="A64" s="215" t="s">
        <v>45</v>
      </c>
      <c r="B64" s="216"/>
      <c r="C64" s="217"/>
      <c r="D64" s="80" t="s">
        <v>22</v>
      </c>
      <c r="E64" s="79">
        <v>4900</v>
      </c>
      <c r="F64" s="4">
        <f t="shared" si="2"/>
        <v>-4384</v>
      </c>
      <c r="G64" s="76">
        <v>516</v>
      </c>
    </row>
    <row r="65" spans="1:8" s="18" customFormat="1" ht="12.75" x14ac:dyDescent="0.2">
      <c r="A65" s="212" t="s">
        <v>95</v>
      </c>
      <c r="B65" s="213"/>
      <c r="C65" s="214"/>
      <c r="D65" s="80" t="s">
        <v>55</v>
      </c>
      <c r="E65" s="76">
        <f>E66</f>
        <v>40000</v>
      </c>
      <c r="F65" s="4">
        <f t="shared" si="2"/>
        <v>0</v>
      </c>
      <c r="G65" s="85">
        <f>G66</f>
        <v>40000</v>
      </c>
    </row>
    <row r="66" spans="1:8" s="18" customFormat="1" ht="12.75" x14ac:dyDescent="0.2">
      <c r="A66" s="174" t="s">
        <v>43</v>
      </c>
      <c r="B66" s="175"/>
      <c r="C66" s="176"/>
      <c r="D66" s="75" t="s">
        <v>11</v>
      </c>
      <c r="E66" s="76">
        <f>E67</f>
        <v>40000</v>
      </c>
      <c r="F66" s="4">
        <f t="shared" si="2"/>
        <v>0</v>
      </c>
      <c r="G66" s="76">
        <f t="shared" ref="G66" si="13">G67</f>
        <v>40000</v>
      </c>
    </row>
    <row r="67" spans="1:8" s="18" customFormat="1" ht="12.75" x14ac:dyDescent="0.2">
      <c r="A67" s="177" t="s">
        <v>45</v>
      </c>
      <c r="B67" s="178"/>
      <c r="C67" s="179"/>
      <c r="D67" s="75" t="s">
        <v>22</v>
      </c>
      <c r="E67" s="76">
        <v>40000</v>
      </c>
      <c r="F67" s="4">
        <f t="shared" si="2"/>
        <v>0</v>
      </c>
      <c r="G67" s="76">
        <v>40000</v>
      </c>
    </row>
    <row r="68" spans="1:8" s="18" customFormat="1" ht="12.75" x14ac:dyDescent="0.2">
      <c r="A68" s="171" t="s">
        <v>96</v>
      </c>
      <c r="B68" s="172"/>
      <c r="C68" s="173"/>
      <c r="D68" s="21" t="s">
        <v>64</v>
      </c>
      <c r="E68" s="76">
        <f>E69</f>
        <v>3000</v>
      </c>
      <c r="F68" s="4">
        <f t="shared" si="2"/>
        <v>-3000</v>
      </c>
      <c r="G68" s="85">
        <f>G69</f>
        <v>0</v>
      </c>
    </row>
    <row r="69" spans="1:8" s="18" customFormat="1" ht="12.75" x14ac:dyDescent="0.2">
      <c r="A69" s="174" t="s">
        <v>43</v>
      </c>
      <c r="B69" s="175"/>
      <c r="C69" s="176"/>
      <c r="D69" s="21" t="s">
        <v>11</v>
      </c>
      <c r="E69" s="76">
        <f t="shared" ref="E69:G69" si="14">SUM(E70)</f>
        <v>3000</v>
      </c>
      <c r="F69" s="4">
        <f t="shared" si="2"/>
        <v>-3000</v>
      </c>
      <c r="G69" s="76">
        <f t="shared" si="14"/>
        <v>0</v>
      </c>
    </row>
    <row r="70" spans="1:8" s="18" customFormat="1" ht="12.75" x14ac:dyDescent="0.2">
      <c r="A70" s="177" t="s">
        <v>45</v>
      </c>
      <c r="B70" s="178"/>
      <c r="C70" s="179"/>
      <c r="D70" s="21" t="s">
        <v>22</v>
      </c>
      <c r="E70" s="76">
        <v>3000</v>
      </c>
      <c r="F70" s="4">
        <f t="shared" si="2"/>
        <v>-3000</v>
      </c>
      <c r="G70" s="76">
        <v>0</v>
      </c>
    </row>
    <row r="71" spans="1:8" s="18" customFormat="1" ht="12.75" x14ac:dyDescent="0.2">
      <c r="A71" s="171" t="s">
        <v>97</v>
      </c>
      <c r="B71" s="172"/>
      <c r="C71" s="173"/>
      <c r="D71" s="21" t="s">
        <v>28</v>
      </c>
      <c r="E71" s="79">
        <f>E72</f>
        <v>20000</v>
      </c>
      <c r="F71" s="4">
        <f t="shared" si="2"/>
        <v>0</v>
      </c>
      <c r="G71" s="85">
        <f>G72</f>
        <v>20000</v>
      </c>
    </row>
    <row r="72" spans="1:8" s="18" customFormat="1" ht="12.75" x14ac:dyDescent="0.2">
      <c r="A72" s="174" t="s">
        <v>43</v>
      </c>
      <c r="B72" s="175"/>
      <c r="C72" s="176"/>
      <c r="D72" s="21" t="s">
        <v>11</v>
      </c>
      <c r="E72" s="76">
        <f t="shared" ref="E72" si="15">SUM(E73)</f>
        <v>20000</v>
      </c>
      <c r="F72" s="4">
        <f t="shared" si="2"/>
        <v>0</v>
      </c>
      <c r="G72" s="76">
        <f>G73</f>
        <v>20000</v>
      </c>
    </row>
    <row r="73" spans="1:8" s="18" customFormat="1" ht="12.75" x14ac:dyDescent="0.2">
      <c r="A73" s="177" t="s">
        <v>45</v>
      </c>
      <c r="B73" s="178"/>
      <c r="C73" s="179"/>
      <c r="D73" s="21" t="s">
        <v>22</v>
      </c>
      <c r="E73" s="76">
        <v>20000</v>
      </c>
      <c r="F73" s="4">
        <f>G73-E73</f>
        <v>0</v>
      </c>
      <c r="G73" s="76">
        <v>20000</v>
      </c>
    </row>
    <row r="74" spans="1:8" s="18" customFormat="1" ht="12.75" customHeight="1" x14ac:dyDescent="0.2">
      <c r="A74" s="171" t="s">
        <v>150</v>
      </c>
      <c r="B74" s="172"/>
      <c r="C74" s="173"/>
      <c r="D74" s="22" t="s">
        <v>151</v>
      </c>
      <c r="E74" s="58">
        <f>E75</f>
        <v>0</v>
      </c>
      <c r="F74" s="4">
        <f t="shared" ref="F74:F76" si="16">G74-E74</f>
        <v>1000</v>
      </c>
      <c r="G74" s="58">
        <f>G75</f>
        <v>1000</v>
      </c>
    </row>
    <row r="75" spans="1:8" s="18" customFormat="1" ht="12.75" customHeight="1" x14ac:dyDescent="0.2">
      <c r="A75" s="174" t="s">
        <v>43</v>
      </c>
      <c r="B75" s="175"/>
      <c r="C75" s="176"/>
      <c r="D75" s="22" t="s">
        <v>11</v>
      </c>
      <c r="E75" s="58">
        <f>E76</f>
        <v>0</v>
      </c>
      <c r="F75" s="4">
        <f t="shared" si="16"/>
        <v>1000</v>
      </c>
      <c r="G75" s="58">
        <f>G76</f>
        <v>1000</v>
      </c>
    </row>
    <row r="76" spans="1:8" s="18" customFormat="1" ht="12.75" customHeight="1" x14ac:dyDescent="0.2">
      <c r="A76" s="177" t="s">
        <v>45</v>
      </c>
      <c r="B76" s="178"/>
      <c r="C76" s="179"/>
      <c r="D76" s="22" t="s">
        <v>22</v>
      </c>
      <c r="E76" s="58">
        <v>0</v>
      </c>
      <c r="F76" s="4">
        <f t="shared" si="16"/>
        <v>1000</v>
      </c>
      <c r="G76" s="58">
        <v>1000</v>
      </c>
      <c r="H76" s="118"/>
    </row>
    <row r="77" spans="1:8" s="18" customFormat="1" ht="12.75" x14ac:dyDescent="0.2">
      <c r="A77" s="182" t="s">
        <v>65</v>
      </c>
      <c r="B77" s="183"/>
      <c r="C77" s="183"/>
      <c r="D77" s="19" t="s">
        <v>66</v>
      </c>
      <c r="E77" s="87">
        <f>E78+E81+E84</f>
        <v>22708</v>
      </c>
      <c r="F77" s="86">
        <f t="shared" si="2"/>
        <v>-341</v>
      </c>
      <c r="G77" s="87">
        <f>G78+G81+G84+G87</f>
        <v>22367</v>
      </c>
    </row>
    <row r="78" spans="1:8" s="18" customFormat="1" ht="12.75" customHeight="1" x14ac:dyDescent="0.2">
      <c r="A78" s="171" t="s">
        <v>41</v>
      </c>
      <c r="B78" s="172"/>
      <c r="C78" s="173"/>
      <c r="D78" s="21" t="s">
        <v>9</v>
      </c>
      <c r="E78" s="76">
        <f t="shared" ref="E78:G79" si="17">E79</f>
        <v>2600</v>
      </c>
      <c r="F78" s="4">
        <f t="shared" si="2"/>
        <v>0</v>
      </c>
      <c r="G78" s="85">
        <f t="shared" si="17"/>
        <v>2600</v>
      </c>
    </row>
    <row r="79" spans="1:8" s="18" customFormat="1" ht="12.75" customHeight="1" x14ac:dyDescent="0.2">
      <c r="A79" s="174" t="s">
        <v>43</v>
      </c>
      <c r="B79" s="175"/>
      <c r="C79" s="176"/>
      <c r="D79" s="21" t="s">
        <v>11</v>
      </c>
      <c r="E79" s="76">
        <f t="shared" si="17"/>
        <v>2600</v>
      </c>
      <c r="F79" s="4">
        <f t="shared" si="2"/>
        <v>0</v>
      </c>
      <c r="G79" s="76">
        <f t="shared" si="17"/>
        <v>2600</v>
      </c>
    </row>
    <row r="80" spans="1:8" s="18" customFormat="1" ht="12.75" customHeight="1" x14ac:dyDescent="0.2">
      <c r="A80" s="177" t="s">
        <v>45</v>
      </c>
      <c r="B80" s="178"/>
      <c r="C80" s="179"/>
      <c r="D80" s="21" t="s">
        <v>22</v>
      </c>
      <c r="E80" s="76">
        <v>2600</v>
      </c>
      <c r="F80" s="4">
        <f t="shared" si="2"/>
        <v>0</v>
      </c>
      <c r="G80" s="76">
        <v>2600</v>
      </c>
    </row>
    <row r="81" spans="1:8" s="18" customFormat="1" ht="12.75" customHeight="1" x14ac:dyDescent="0.2">
      <c r="A81" s="171" t="s">
        <v>99</v>
      </c>
      <c r="B81" s="172"/>
      <c r="C81" s="173"/>
      <c r="D81" s="21" t="s">
        <v>24</v>
      </c>
      <c r="E81" s="76">
        <f t="shared" ref="E81:G82" si="18">E82</f>
        <v>8108</v>
      </c>
      <c r="F81" s="4">
        <f t="shared" si="2"/>
        <v>-4449</v>
      </c>
      <c r="G81" s="76">
        <f t="shared" si="18"/>
        <v>3659</v>
      </c>
    </row>
    <row r="82" spans="1:8" x14ac:dyDescent="0.25">
      <c r="A82" s="174" t="s">
        <v>43</v>
      </c>
      <c r="B82" s="175"/>
      <c r="C82" s="176"/>
      <c r="D82" s="21" t="s">
        <v>11</v>
      </c>
      <c r="E82" s="76">
        <f t="shared" si="18"/>
        <v>8108</v>
      </c>
      <c r="F82" s="4">
        <f t="shared" si="2"/>
        <v>-4449</v>
      </c>
      <c r="G82" s="76">
        <f t="shared" si="18"/>
        <v>3659</v>
      </c>
    </row>
    <row r="83" spans="1:8" x14ac:dyDescent="0.25">
      <c r="A83" s="177" t="s">
        <v>45</v>
      </c>
      <c r="B83" s="178"/>
      <c r="C83" s="179"/>
      <c r="D83" s="21" t="s">
        <v>22</v>
      </c>
      <c r="E83" s="76">
        <v>8108</v>
      </c>
      <c r="F83" s="4">
        <f t="shared" si="2"/>
        <v>-4449</v>
      </c>
      <c r="G83" s="76">
        <v>3659</v>
      </c>
    </row>
    <row r="84" spans="1:8" x14ac:dyDescent="0.25">
      <c r="A84" s="212" t="s">
        <v>95</v>
      </c>
      <c r="B84" s="213"/>
      <c r="C84" s="214"/>
      <c r="D84" s="82" t="s">
        <v>55</v>
      </c>
      <c r="E84" s="81">
        <f>E85</f>
        <v>12000</v>
      </c>
      <c r="F84" s="4">
        <f t="shared" si="2"/>
        <v>0</v>
      </c>
      <c r="G84" s="84">
        <f>G85</f>
        <v>12000</v>
      </c>
    </row>
    <row r="85" spans="1:8" x14ac:dyDescent="0.25">
      <c r="A85" s="174" t="s">
        <v>43</v>
      </c>
      <c r="B85" s="175"/>
      <c r="C85" s="176"/>
      <c r="D85" s="13" t="s">
        <v>11</v>
      </c>
      <c r="E85" s="4">
        <f>E86</f>
        <v>12000</v>
      </c>
      <c r="F85" s="4">
        <f t="shared" ref="F85:F99" si="19">G85-E85</f>
        <v>0</v>
      </c>
      <c r="G85" s="4">
        <f>G86</f>
        <v>12000</v>
      </c>
    </row>
    <row r="86" spans="1:8" x14ac:dyDescent="0.25">
      <c r="A86" s="177" t="s">
        <v>45</v>
      </c>
      <c r="B86" s="178"/>
      <c r="C86" s="179"/>
      <c r="D86" s="21" t="s">
        <v>22</v>
      </c>
      <c r="E86" s="76">
        <v>12000</v>
      </c>
      <c r="F86" s="4">
        <f t="shared" si="19"/>
        <v>0</v>
      </c>
      <c r="G86" s="76">
        <v>12000</v>
      </c>
    </row>
    <row r="87" spans="1:8" ht="15" customHeight="1" x14ac:dyDescent="0.25">
      <c r="A87" s="212" t="s">
        <v>150</v>
      </c>
      <c r="B87" s="213"/>
      <c r="C87" s="214"/>
      <c r="D87" s="13" t="s">
        <v>151</v>
      </c>
      <c r="E87" s="4">
        <f>E88</f>
        <v>0</v>
      </c>
      <c r="F87" s="4">
        <f t="shared" si="19"/>
        <v>4108</v>
      </c>
      <c r="G87" s="4">
        <f>G88</f>
        <v>4108</v>
      </c>
    </row>
    <row r="88" spans="1:8" ht="15" customHeight="1" x14ac:dyDescent="0.25">
      <c r="A88" s="174" t="s">
        <v>43</v>
      </c>
      <c r="B88" s="175"/>
      <c r="C88" s="176"/>
      <c r="D88" s="13" t="s">
        <v>11</v>
      </c>
      <c r="E88" s="4">
        <f>E89</f>
        <v>0</v>
      </c>
      <c r="F88" s="4">
        <f t="shared" si="19"/>
        <v>4108</v>
      </c>
      <c r="G88" s="4">
        <f>G89</f>
        <v>4108</v>
      </c>
    </row>
    <row r="89" spans="1:8" ht="15" customHeight="1" x14ac:dyDescent="0.25">
      <c r="A89" s="177" t="s">
        <v>45</v>
      </c>
      <c r="B89" s="178"/>
      <c r="C89" s="179"/>
      <c r="D89" s="13" t="s">
        <v>22</v>
      </c>
      <c r="E89" s="4">
        <v>0</v>
      </c>
      <c r="F89" s="4">
        <f t="shared" si="19"/>
        <v>4108</v>
      </c>
      <c r="G89" s="4">
        <v>4108</v>
      </c>
      <c r="H89" s="119"/>
    </row>
    <row r="90" spans="1:8" ht="25.5" x14ac:dyDescent="0.25">
      <c r="A90" s="180" t="s">
        <v>108</v>
      </c>
      <c r="B90" s="181"/>
      <c r="C90" s="181"/>
      <c r="D90" s="83" t="s">
        <v>107</v>
      </c>
      <c r="E90" s="87">
        <f>E94+E91</f>
        <v>1044730</v>
      </c>
      <c r="F90" s="86">
        <f t="shared" si="19"/>
        <v>-682730</v>
      </c>
      <c r="G90" s="87">
        <f>G91+G94</f>
        <v>362000</v>
      </c>
    </row>
    <row r="91" spans="1:8" x14ac:dyDescent="0.25">
      <c r="A91" s="171" t="s">
        <v>41</v>
      </c>
      <c r="B91" s="172"/>
      <c r="C91" s="173"/>
      <c r="D91" s="21" t="s">
        <v>9</v>
      </c>
      <c r="E91" s="76">
        <f t="shared" ref="E91:G92" si="20">E92</f>
        <v>42437</v>
      </c>
      <c r="F91" s="76">
        <f t="shared" si="19"/>
        <v>-32437</v>
      </c>
      <c r="G91" s="76">
        <f t="shared" si="20"/>
        <v>10000</v>
      </c>
    </row>
    <row r="92" spans="1:8" ht="25.5" x14ac:dyDescent="0.25">
      <c r="A92" s="174" t="s">
        <v>49</v>
      </c>
      <c r="B92" s="175"/>
      <c r="C92" s="176"/>
      <c r="D92" s="21" t="s">
        <v>13</v>
      </c>
      <c r="E92" s="76">
        <f t="shared" si="20"/>
        <v>42437</v>
      </c>
      <c r="F92" s="76">
        <f t="shared" si="19"/>
        <v>-32437</v>
      </c>
      <c r="G92" s="76">
        <f t="shared" si="20"/>
        <v>10000</v>
      </c>
    </row>
    <row r="93" spans="1:8" ht="25.5" x14ac:dyDescent="0.25">
      <c r="A93" s="177" t="s">
        <v>58</v>
      </c>
      <c r="B93" s="178"/>
      <c r="C93" s="179"/>
      <c r="D93" s="21" t="s">
        <v>59</v>
      </c>
      <c r="E93" s="76">
        <v>42437</v>
      </c>
      <c r="F93" s="76">
        <f t="shared" si="19"/>
        <v>-32437</v>
      </c>
      <c r="G93" s="76">
        <v>10000</v>
      </c>
    </row>
    <row r="94" spans="1:8" x14ac:dyDescent="0.25">
      <c r="A94" s="171" t="s">
        <v>109</v>
      </c>
      <c r="B94" s="172"/>
      <c r="C94" s="173"/>
      <c r="D94" s="21" t="s">
        <v>110</v>
      </c>
      <c r="E94" s="76">
        <f>E95+E98</f>
        <v>1002293</v>
      </c>
      <c r="F94" s="4">
        <f t="shared" si="19"/>
        <v>-650293</v>
      </c>
      <c r="G94" s="76">
        <f>G95+G98</f>
        <v>352000</v>
      </c>
    </row>
    <row r="95" spans="1:8" x14ac:dyDescent="0.25">
      <c r="A95" s="174" t="s">
        <v>43</v>
      </c>
      <c r="B95" s="175"/>
      <c r="C95" s="176"/>
      <c r="D95" s="13" t="s">
        <v>11</v>
      </c>
      <c r="E95" s="3">
        <f>E96+E97</f>
        <v>12000</v>
      </c>
      <c r="F95" s="4">
        <f t="shared" si="19"/>
        <v>0</v>
      </c>
      <c r="G95" s="3">
        <f>G96+G97</f>
        <v>12000</v>
      </c>
    </row>
    <row r="96" spans="1:8" x14ac:dyDescent="0.25">
      <c r="A96" s="177" t="s">
        <v>44</v>
      </c>
      <c r="B96" s="178"/>
      <c r="C96" s="179"/>
      <c r="D96" s="13" t="s">
        <v>12</v>
      </c>
      <c r="E96" s="4">
        <v>7000</v>
      </c>
      <c r="F96" s="4">
        <f t="shared" si="19"/>
        <v>0</v>
      </c>
      <c r="G96" s="4">
        <v>7000</v>
      </c>
    </row>
    <row r="97" spans="1:7" x14ac:dyDescent="0.25">
      <c r="A97" s="177" t="s">
        <v>45</v>
      </c>
      <c r="B97" s="178"/>
      <c r="C97" s="179"/>
      <c r="D97" s="21" t="s">
        <v>22</v>
      </c>
      <c r="E97" s="76">
        <v>5000</v>
      </c>
      <c r="F97" s="4">
        <f t="shared" si="19"/>
        <v>0</v>
      </c>
      <c r="G97" s="76">
        <v>5000</v>
      </c>
    </row>
    <row r="98" spans="1:7" ht="25.5" x14ac:dyDescent="0.25">
      <c r="A98" s="174" t="s">
        <v>49</v>
      </c>
      <c r="B98" s="175"/>
      <c r="C98" s="176"/>
      <c r="D98" s="13" t="s">
        <v>13</v>
      </c>
      <c r="E98" s="4">
        <f>E99</f>
        <v>990293</v>
      </c>
      <c r="F98" s="4">
        <f t="shared" si="19"/>
        <v>-650293</v>
      </c>
      <c r="G98" s="4">
        <f>G99</f>
        <v>340000</v>
      </c>
    </row>
    <row r="99" spans="1:7" ht="25.5" x14ac:dyDescent="0.25">
      <c r="A99" s="224" t="s">
        <v>58</v>
      </c>
      <c r="B99" s="208"/>
      <c r="C99" s="209"/>
      <c r="D99" s="22" t="s">
        <v>59</v>
      </c>
      <c r="E99" s="76">
        <v>990293</v>
      </c>
      <c r="F99" s="4">
        <f t="shared" si="19"/>
        <v>-650293</v>
      </c>
      <c r="G99" s="76">
        <v>340000</v>
      </c>
    </row>
    <row r="100" spans="1:7" x14ac:dyDescent="0.25">
      <c r="A100" s="182" t="s">
        <v>115</v>
      </c>
      <c r="B100" s="183"/>
      <c r="C100" s="184"/>
      <c r="D100" s="23" t="s">
        <v>116</v>
      </c>
      <c r="E100" s="87">
        <f>E101+E107+E104+E110</f>
        <v>110045</v>
      </c>
      <c r="F100" s="87">
        <f t="shared" ref="F100:F105" si="21">G100-E100</f>
        <v>-16677</v>
      </c>
      <c r="G100" s="87">
        <f>G101+G107+G110+G104</f>
        <v>93368</v>
      </c>
    </row>
    <row r="101" spans="1:7" x14ac:dyDescent="0.25">
      <c r="A101" s="171" t="s">
        <v>41</v>
      </c>
      <c r="B101" s="172"/>
      <c r="C101" s="173"/>
      <c r="D101" s="21" t="s">
        <v>9</v>
      </c>
      <c r="E101" s="76">
        <f t="shared" ref="E101:E102" si="22">E102</f>
        <v>76195</v>
      </c>
      <c r="F101" s="76">
        <f t="shared" si="21"/>
        <v>-15827</v>
      </c>
      <c r="G101" s="85">
        <f>G102</f>
        <v>60368</v>
      </c>
    </row>
    <row r="102" spans="1:7" x14ac:dyDescent="0.25">
      <c r="A102" s="174" t="s">
        <v>43</v>
      </c>
      <c r="B102" s="175"/>
      <c r="C102" s="176"/>
      <c r="D102" s="21" t="s">
        <v>11</v>
      </c>
      <c r="E102" s="76">
        <f t="shared" si="22"/>
        <v>76195</v>
      </c>
      <c r="F102" s="76">
        <f t="shared" si="21"/>
        <v>-15827</v>
      </c>
      <c r="G102" s="76">
        <f>G103</f>
        <v>60368</v>
      </c>
    </row>
    <row r="103" spans="1:7" x14ac:dyDescent="0.25">
      <c r="A103" s="177" t="s">
        <v>45</v>
      </c>
      <c r="B103" s="178"/>
      <c r="C103" s="179"/>
      <c r="D103" s="21" t="s">
        <v>22</v>
      </c>
      <c r="E103" s="76">
        <v>76195</v>
      </c>
      <c r="F103" s="76">
        <f t="shared" si="21"/>
        <v>-15827</v>
      </c>
      <c r="G103" s="76">
        <v>60368</v>
      </c>
    </row>
    <row r="104" spans="1:7" ht="15" customHeight="1" x14ac:dyDescent="0.25">
      <c r="A104" s="171" t="s">
        <v>99</v>
      </c>
      <c r="B104" s="172"/>
      <c r="C104" s="173"/>
      <c r="D104" s="21" t="s">
        <v>24</v>
      </c>
      <c r="E104" s="76">
        <f>E105</f>
        <v>12850</v>
      </c>
      <c r="F104" s="76">
        <f t="shared" si="21"/>
        <v>-850</v>
      </c>
      <c r="G104" s="76">
        <f>G105</f>
        <v>12000</v>
      </c>
    </row>
    <row r="105" spans="1:7" ht="15" customHeight="1" x14ac:dyDescent="0.25">
      <c r="A105" s="174" t="s">
        <v>43</v>
      </c>
      <c r="B105" s="175"/>
      <c r="C105" s="176"/>
      <c r="D105" s="21" t="s">
        <v>11</v>
      </c>
      <c r="E105" s="76">
        <f>E106</f>
        <v>12850</v>
      </c>
      <c r="F105" s="76">
        <f t="shared" si="21"/>
        <v>-850</v>
      </c>
      <c r="G105" s="85">
        <f>G106</f>
        <v>12000</v>
      </c>
    </row>
    <row r="106" spans="1:7" ht="15" customHeight="1" x14ac:dyDescent="0.25">
      <c r="A106" s="177" t="s">
        <v>45</v>
      </c>
      <c r="B106" s="178"/>
      <c r="C106" s="179"/>
      <c r="D106" s="21" t="s">
        <v>22</v>
      </c>
      <c r="E106" s="76">
        <v>12850</v>
      </c>
      <c r="F106" s="76">
        <f t="shared" ref="F106" si="23">G106-E106</f>
        <v>-850</v>
      </c>
      <c r="G106" s="76">
        <v>12000</v>
      </c>
    </row>
    <row r="107" spans="1:7" x14ac:dyDescent="0.25">
      <c r="A107" s="171" t="s">
        <v>95</v>
      </c>
      <c r="B107" s="172"/>
      <c r="C107" s="173"/>
      <c r="D107" s="21" t="s">
        <v>55</v>
      </c>
      <c r="E107" s="76">
        <f t="shared" ref="E107:E108" si="24">E108</f>
        <v>20000</v>
      </c>
      <c r="F107" s="76">
        <f>G107-E107</f>
        <v>0</v>
      </c>
      <c r="G107" s="85">
        <f>G108</f>
        <v>20000</v>
      </c>
    </row>
    <row r="108" spans="1:7" x14ac:dyDescent="0.25">
      <c r="A108" s="174" t="s">
        <v>43</v>
      </c>
      <c r="B108" s="175"/>
      <c r="C108" s="176"/>
      <c r="D108" s="21" t="s">
        <v>11</v>
      </c>
      <c r="E108" s="76">
        <f t="shared" si="24"/>
        <v>20000</v>
      </c>
      <c r="F108" s="76">
        <f t="shared" ref="F108:F109" si="25">G108-E108</f>
        <v>0</v>
      </c>
      <c r="G108" s="76">
        <f>G109</f>
        <v>20000</v>
      </c>
    </row>
    <row r="109" spans="1:7" x14ac:dyDescent="0.25">
      <c r="A109" s="177" t="s">
        <v>45</v>
      </c>
      <c r="B109" s="178"/>
      <c r="C109" s="179"/>
      <c r="D109" s="21" t="s">
        <v>22</v>
      </c>
      <c r="E109" s="76">
        <v>20000</v>
      </c>
      <c r="F109" s="76">
        <f t="shared" si="25"/>
        <v>0</v>
      </c>
      <c r="G109" s="76">
        <v>20000</v>
      </c>
    </row>
    <row r="110" spans="1:7" ht="15" customHeight="1" x14ac:dyDescent="0.25">
      <c r="A110" s="171" t="s">
        <v>119</v>
      </c>
      <c r="B110" s="172"/>
      <c r="C110" s="173"/>
      <c r="D110" s="21" t="s">
        <v>120</v>
      </c>
      <c r="E110" s="76">
        <f>E111</f>
        <v>1000</v>
      </c>
      <c r="F110" s="4">
        <f t="shared" ref="F110:F112" si="26">G110-E110</f>
        <v>0</v>
      </c>
      <c r="G110" s="76">
        <f>G111</f>
        <v>1000</v>
      </c>
    </row>
    <row r="111" spans="1:7" ht="15" customHeight="1" x14ac:dyDescent="0.25">
      <c r="A111" s="174" t="s">
        <v>43</v>
      </c>
      <c r="B111" s="175"/>
      <c r="C111" s="176"/>
      <c r="D111" s="13" t="s">
        <v>11</v>
      </c>
      <c r="E111" s="3">
        <f>E112</f>
        <v>1000</v>
      </c>
      <c r="F111" s="4">
        <f t="shared" si="26"/>
        <v>0</v>
      </c>
      <c r="G111" s="3">
        <f>G112</f>
        <v>1000</v>
      </c>
    </row>
    <row r="112" spans="1:7" ht="15" customHeight="1" x14ac:dyDescent="0.25">
      <c r="A112" s="177" t="s">
        <v>45</v>
      </c>
      <c r="B112" s="178"/>
      <c r="C112" s="179"/>
      <c r="D112" s="21" t="s">
        <v>22</v>
      </c>
      <c r="E112" s="4">
        <v>1000</v>
      </c>
      <c r="F112" s="4">
        <f t="shared" si="26"/>
        <v>0</v>
      </c>
      <c r="G112" s="4">
        <v>1000</v>
      </c>
    </row>
    <row r="113" spans="1:7" ht="25.5" x14ac:dyDescent="0.25">
      <c r="A113" s="180" t="s">
        <v>117</v>
      </c>
      <c r="B113" s="181"/>
      <c r="C113" s="181"/>
      <c r="D113" s="83" t="s">
        <v>118</v>
      </c>
      <c r="E113" s="87">
        <f>E114</f>
        <v>438</v>
      </c>
      <c r="F113" s="87">
        <f>G113-E113</f>
        <v>0</v>
      </c>
      <c r="G113" s="87">
        <f>G115+G120</f>
        <v>438</v>
      </c>
    </row>
    <row r="114" spans="1:7" x14ac:dyDescent="0.25">
      <c r="A114" s="171" t="s">
        <v>109</v>
      </c>
      <c r="B114" s="172"/>
      <c r="C114" s="173"/>
      <c r="D114" s="21" t="s">
        <v>110</v>
      </c>
      <c r="E114" s="76">
        <f>E115+E120</f>
        <v>438</v>
      </c>
      <c r="F114" s="76">
        <f t="shared" ref="F114:F116" si="27">G114-E114</f>
        <v>0</v>
      </c>
      <c r="G114" s="85">
        <f>G115</f>
        <v>438</v>
      </c>
    </row>
    <row r="115" spans="1:7" x14ac:dyDescent="0.25">
      <c r="A115" s="174" t="s">
        <v>43</v>
      </c>
      <c r="B115" s="175"/>
      <c r="C115" s="176"/>
      <c r="D115" s="13" t="s">
        <v>11</v>
      </c>
      <c r="E115" s="3">
        <f>E116+E118</f>
        <v>438</v>
      </c>
      <c r="F115" s="76">
        <f t="shared" si="27"/>
        <v>0</v>
      </c>
      <c r="G115" s="3">
        <f>G116</f>
        <v>438</v>
      </c>
    </row>
    <row r="116" spans="1:7" x14ac:dyDescent="0.25">
      <c r="A116" s="177" t="s">
        <v>45</v>
      </c>
      <c r="B116" s="178"/>
      <c r="C116" s="179"/>
      <c r="D116" s="13" t="s">
        <v>22</v>
      </c>
      <c r="E116" s="4">
        <v>438</v>
      </c>
      <c r="F116" s="76">
        <f t="shared" si="27"/>
        <v>0</v>
      </c>
      <c r="G116" s="4">
        <v>438</v>
      </c>
    </row>
  </sheetData>
  <mergeCells count="105">
    <mergeCell ref="A104:C104"/>
    <mergeCell ref="A105:C105"/>
    <mergeCell ref="A106:C106"/>
    <mergeCell ref="A98:C98"/>
    <mergeCell ref="A99:C99"/>
    <mergeCell ref="A102:C102"/>
    <mergeCell ref="A103:C103"/>
    <mergeCell ref="A95:C95"/>
    <mergeCell ref="A96:C96"/>
    <mergeCell ref="A97:C97"/>
    <mergeCell ref="A86:C86"/>
    <mergeCell ref="A90:C90"/>
    <mergeCell ref="A94:C94"/>
    <mergeCell ref="A93:C93"/>
    <mergeCell ref="A87:C87"/>
    <mergeCell ref="A88:C88"/>
    <mergeCell ref="A89:C89"/>
    <mergeCell ref="A83:C83"/>
    <mergeCell ref="A84:C84"/>
    <mergeCell ref="A85:C85"/>
    <mergeCell ref="A91:C91"/>
    <mergeCell ref="A92:C92"/>
    <mergeCell ref="A55:C55"/>
    <mergeCell ref="A56:C56"/>
    <mergeCell ref="A57:C57"/>
    <mergeCell ref="A78:C78"/>
    <mergeCell ref="A82:C82"/>
    <mergeCell ref="A73:C73"/>
    <mergeCell ref="A77:C77"/>
    <mergeCell ref="A81:C81"/>
    <mergeCell ref="A80:C80"/>
    <mergeCell ref="A79:C79"/>
    <mergeCell ref="A74:C74"/>
    <mergeCell ref="A75:C75"/>
    <mergeCell ref="A76:C76"/>
    <mergeCell ref="A50:C50"/>
    <mergeCell ref="A51:C51"/>
    <mergeCell ref="A40:C40"/>
    <mergeCell ref="A41:C41"/>
    <mergeCell ref="A42:C42"/>
    <mergeCell ref="A43:C43"/>
    <mergeCell ref="A71:C71"/>
    <mergeCell ref="A72:C72"/>
    <mergeCell ref="A68:C68"/>
    <mergeCell ref="A69:C69"/>
    <mergeCell ref="A70:C70"/>
    <mergeCell ref="A67:C67"/>
    <mergeCell ref="A46:C46"/>
    <mergeCell ref="A47:C47"/>
    <mergeCell ref="A48:C48"/>
    <mergeCell ref="A58:C58"/>
    <mergeCell ref="A65:C65"/>
    <mergeCell ref="A66:C66"/>
    <mergeCell ref="A64:C64"/>
    <mergeCell ref="A62:C62"/>
    <mergeCell ref="A63:C63"/>
    <mergeCell ref="A59:C59"/>
    <mergeCell ref="A60:C60"/>
    <mergeCell ref="A61:C61"/>
    <mergeCell ref="A21:C21"/>
    <mergeCell ref="A23:C23"/>
    <mergeCell ref="A22:C22"/>
    <mergeCell ref="A31:C31"/>
    <mergeCell ref="A27:C27"/>
    <mergeCell ref="A33:C33"/>
    <mergeCell ref="A28:C28"/>
    <mergeCell ref="A29:C29"/>
    <mergeCell ref="A30:C30"/>
    <mergeCell ref="A24:C24"/>
    <mergeCell ref="A25:C25"/>
    <mergeCell ref="A26:C26"/>
    <mergeCell ref="A32:C32"/>
    <mergeCell ref="A1:G1"/>
    <mergeCell ref="A18:C18"/>
    <mergeCell ref="A19:C19"/>
    <mergeCell ref="A2:G2"/>
    <mergeCell ref="A4:C4"/>
    <mergeCell ref="A17:C17"/>
    <mergeCell ref="A5:C5"/>
    <mergeCell ref="A6:C6"/>
    <mergeCell ref="A20:C20"/>
    <mergeCell ref="A34:C34"/>
    <mergeCell ref="A114:C114"/>
    <mergeCell ref="A115:C115"/>
    <mergeCell ref="A116:C116"/>
    <mergeCell ref="A110:C110"/>
    <mergeCell ref="A111:C111"/>
    <mergeCell ref="A112:C112"/>
    <mergeCell ref="A113:C113"/>
    <mergeCell ref="A107:C107"/>
    <mergeCell ref="A108:C108"/>
    <mergeCell ref="A109:C109"/>
    <mergeCell ref="A100:C100"/>
    <mergeCell ref="A101:C101"/>
    <mergeCell ref="A44:C44"/>
    <mergeCell ref="A35:C35"/>
    <mergeCell ref="A39:C39"/>
    <mergeCell ref="A36:C36"/>
    <mergeCell ref="A37:C37"/>
    <mergeCell ref="A38:C38"/>
    <mergeCell ref="A45:C45"/>
    <mergeCell ref="A52:C52"/>
    <mergeCell ref="A53:C53"/>
    <mergeCell ref="A54:C54"/>
    <mergeCell ref="A49:C49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Prihodi i rashodi prema izvorim</vt:lpstr>
      <vt:lpstr>Rashodi prema funkcijskoj k </vt:lpstr>
      <vt:lpstr>Račun financiranja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Karađole</cp:lastModifiedBy>
  <cp:lastPrinted>2025-12-02T12:16:56Z</cp:lastPrinted>
  <dcterms:created xsi:type="dcterms:W3CDTF">2022-08-12T12:51:27Z</dcterms:created>
  <dcterms:modified xsi:type="dcterms:W3CDTF">2026-01-13T08:08:13Z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