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ZMJENE I DOPUNE\Izmjene i dopune 2026\I. Izmjene i dopune\"/>
    </mc:Choice>
  </mc:AlternateContent>
  <xr:revisionPtr revIDLastSave="0" documentId="13_ncr:1_{89E34091-34CE-4F28-BF6A-51380F94CD8B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SAŽETAK" sheetId="1" r:id="rId1"/>
    <sheet name=" Račun prihoda i rashoda" sheetId="3" r:id="rId2"/>
    <sheet name="Prihodi i rashodi prema izvorim" sheetId="5" r:id="rId3"/>
    <sheet name="Rashodi prema funkcijskoj k " sheetId="8" r:id="rId4"/>
    <sheet name="Račun financiranja" sheetId="6" r:id="rId5"/>
    <sheet name="POSEBNI DIO" sheetId="7" r:id="rId6"/>
    <sheet name="Četvrta razina" sheetId="2" state="hidden" r:id="rId7"/>
  </sheets>
  <definedNames>
    <definedName name="_xlnm.Print_Area" localSheetId="0">SAŽETAK!$A$1:$H$29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F10" i="3"/>
  <c r="F21" i="3"/>
  <c r="F19" i="3"/>
  <c r="F24" i="3"/>
  <c r="F9" i="3" s="1"/>
  <c r="D51" i="3"/>
  <c r="E33" i="3"/>
  <c r="E32" i="3"/>
  <c r="E31" i="3"/>
  <c r="E30" i="3"/>
  <c r="F30" i="3"/>
  <c r="B44" i="5"/>
  <c r="D44" i="5"/>
  <c r="C47" i="5"/>
  <c r="C24" i="5"/>
  <c r="G99" i="7"/>
  <c r="F99" i="7" s="1"/>
  <c r="G100" i="7"/>
  <c r="F100" i="7" s="1"/>
  <c r="F101" i="7"/>
  <c r="G83" i="7"/>
  <c r="F83" i="7"/>
  <c r="F84" i="7"/>
  <c r="G58" i="7"/>
  <c r="G47" i="7"/>
  <c r="E26" i="7"/>
  <c r="E99" i="7"/>
  <c r="E100" i="7"/>
  <c r="G88" i="7"/>
  <c r="E88" i="7"/>
  <c r="E83" i="7"/>
  <c r="F35" i="7"/>
  <c r="F37" i="7"/>
  <c r="E34" i="7"/>
  <c r="E36" i="7"/>
  <c r="G34" i="7"/>
  <c r="G36" i="7"/>
  <c r="G31" i="7"/>
  <c r="E31" i="7"/>
  <c r="E7" i="2"/>
  <c r="F181" i="2"/>
  <c r="G181" i="2"/>
  <c r="G153" i="2"/>
  <c r="G152" i="2"/>
  <c r="G52" i="2"/>
  <c r="G71" i="2"/>
  <c r="G66" i="2"/>
  <c r="G65" i="2"/>
  <c r="G55" i="2"/>
  <c r="G53" i="2"/>
  <c r="G86" i="2"/>
  <c r="G54" i="2"/>
  <c r="F34" i="7" l="1"/>
  <c r="F36" i="7"/>
  <c r="G33" i="7"/>
  <c r="E33" i="7"/>
  <c r="D21" i="3"/>
  <c r="D40" i="5"/>
  <c r="B40" i="5"/>
  <c r="D12" i="5"/>
  <c r="B12" i="5"/>
  <c r="E6" i="7"/>
  <c r="F195" i="2"/>
  <c r="F194" i="2" s="1"/>
  <c r="F193" i="2" s="1"/>
  <c r="G195" i="2"/>
  <c r="G194" i="2" s="1"/>
  <c r="G193" i="2" s="1"/>
  <c r="E195" i="2"/>
  <c r="E194" i="2" s="1"/>
  <c r="E193" i="2" s="1"/>
  <c r="E109" i="2"/>
  <c r="G190" i="2"/>
  <c r="F112" i="2"/>
  <c r="G169" i="2"/>
  <c r="G168" i="2" s="1"/>
  <c r="F74" i="2"/>
  <c r="F77" i="2"/>
  <c r="G73" i="2"/>
  <c r="G72" i="2" s="1"/>
  <c r="G76" i="2"/>
  <c r="G75" i="2" s="1"/>
  <c r="E73" i="2"/>
  <c r="E72" i="2" s="1"/>
  <c r="E76" i="2"/>
  <c r="E75" i="2" s="1"/>
  <c r="G200" i="2"/>
  <c r="G184" i="2"/>
  <c r="G164" i="2"/>
  <c r="G141" i="2"/>
  <c r="F149" i="2"/>
  <c r="F148" i="2"/>
  <c r="G135" i="2"/>
  <c r="G127" i="2"/>
  <c r="E127" i="2"/>
  <c r="G109" i="2"/>
  <c r="F60" i="2"/>
  <c r="F33" i="7" l="1"/>
  <c r="F72" i="2"/>
  <c r="F75" i="2"/>
  <c r="E71" i="2"/>
  <c r="F73" i="2"/>
  <c r="F76" i="2"/>
  <c r="G14" i="2" l="1"/>
  <c r="F71" i="2"/>
  <c r="E169" i="2" l="1"/>
  <c r="E168" i="2" s="1"/>
  <c r="E164" i="2"/>
  <c r="E153" i="2"/>
  <c r="E141" i="2"/>
  <c r="E135" i="2"/>
  <c r="E126" i="2"/>
  <c r="G120" i="2"/>
  <c r="E120" i="2"/>
  <c r="G104" i="2"/>
  <c r="G81" i="2"/>
  <c r="G27" i="1"/>
  <c r="F43" i="3"/>
  <c r="F39" i="3"/>
  <c r="D53" i="5"/>
  <c r="F38" i="3" l="1"/>
  <c r="H8" i="1"/>
  <c r="H14" i="1" s="1"/>
  <c r="F34" i="3" l="1"/>
  <c r="D39" i="3"/>
  <c r="D43" i="3"/>
  <c r="D30" i="3"/>
  <c r="D6" i="5"/>
  <c r="D34" i="5"/>
  <c r="C45" i="5"/>
  <c r="C46" i="5"/>
  <c r="C18" i="5"/>
  <c r="D38" i="3" l="1"/>
  <c r="B17" i="5" l="1"/>
  <c r="B16" i="5" s="1"/>
  <c r="D17" i="5"/>
  <c r="D16" i="5" s="1"/>
  <c r="C44" i="5" l="1"/>
  <c r="C16" i="5"/>
  <c r="C17" i="5"/>
  <c r="G108" i="2" l="1"/>
  <c r="G107" i="2" s="1"/>
  <c r="G94" i="2"/>
  <c r="G93" i="2" s="1"/>
  <c r="G26" i="2"/>
  <c r="G21" i="2"/>
  <c r="F57" i="7" l="1"/>
  <c r="F14" i="7"/>
  <c r="F15" i="7"/>
  <c r="G204" i="2"/>
  <c r="F11" i="2" l="1"/>
  <c r="F13" i="2"/>
  <c r="F14" i="2"/>
  <c r="G46" i="2" l="1"/>
  <c r="G20" i="2" s="1"/>
  <c r="G159" i="2" l="1"/>
  <c r="F165" i="2"/>
  <c r="F116" i="2"/>
  <c r="D24" i="3"/>
  <c r="D16" i="3"/>
  <c r="D14" i="3"/>
  <c r="B38" i="5"/>
  <c r="B36" i="5"/>
  <c r="B34" i="5"/>
  <c r="B10" i="5"/>
  <c r="B8" i="5"/>
  <c r="B6" i="5"/>
  <c r="B5" i="5" s="1"/>
  <c r="B25" i="5" s="1"/>
  <c r="G69" i="7"/>
  <c r="G56" i="7"/>
  <c r="E56" i="7"/>
  <c r="E55" i="7" s="1"/>
  <c r="G115" i="2"/>
  <c r="G114" i="2" s="1"/>
  <c r="G113" i="2" s="1"/>
  <c r="G15" i="2" s="1"/>
  <c r="F15" i="2" s="1"/>
  <c r="E115" i="2"/>
  <c r="E114" i="2" s="1"/>
  <c r="E113" i="2" s="1"/>
  <c r="B33" i="5" l="1"/>
  <c r="G55" i="7"/>
  <c r="F55" i="7" s="1"/>
  <c r="F56" i="7"/>
  <c r="F113" i="2"/>
  <c r="F115" i="2"/>
  <c r="F114" i="2"/>
  <c r="E204" i="2"/>
  <c r="E86" i="2"/>
  <c r="E85" i="2" s="1"/>
  <c r="C23" i="5"/>
  <c r="C22" i="5"/>
  <c r="G20" i="1"/>
  <c r="G21" i="1"/>
  <c r="G22" i="1"/>
  <c r="G19" i="1"/>
  <c r="G28" i="1" l="1"/>
  <c r="E50" i="3"/>
  <c r="F49" i="3"/>
  <c r="D49" i="3"/>
  <c r="B53" i="5"/>
  <c r="C53" i="5" s="1"/>
  <c r="C54" i="5"/>
  <c r="E40" i="3"/>
  <c r="E41" i="3"/>
  <c r="E42" i="3"/>
  <c r="E44" i="3"/>
  <c r="E45" i="3"/>
  <c r="E39" i="3"/>
  <c r="E11" i="3"/>
  <c r="E12" i="3"/>
  <c r="E13" i="3"/>
  <c r="E15" i="3"/>
  <c r="E17" i="3"/>
  <c r="E18" i="3"/>
  <c r="E20" i="3"/>
  <c r="E22" i="3"/>
  <c r="E23" i="3"/>
  <c r="E25" i="3"/>
  <c r="E26" i="3"/>
  <c r="C7" i="5"/>
  <c r="C9" i="5"/>
  <c r="C11" i="5"/>
  <c r="C13" i="5"/>
  <c r="C14" i="5"/>
  <c r="C15" i="5"/>
  <c r="D8" i="5"/>
  <c r="D10" i="5"/>
  <c r="D5" i="5" l="1"/>
  <c r="D25" i="5" s="1"/>
  <c r="C25" i="5" s="1"/>
  <c r="F51" i="3"/>
  <c r="E51" i="3" s="1"/>
  <c r="B55" i="5"/>
  <c r="E49" i="3"/>
  <c r="E43" i="3"/>
  <c r="C6" i="5"/>
  <c r="C8" i="5"/>
  <c r="C12" i="5"/>
  <c r="C10" i="5"/>
  <c r="C5" i="5" l="1"/>
  <c r="E38" i="3"/>
  <c r="D10" i="3" l="1"/>
  <c r="D19" i="3"/>
  <c r="E19" i="3" s="1"/>
  <c r="E21" i="3"/>
  <c r="E24" i="3"/>
  <c r="G103" i="2"/>
  <c r="G102" i="2" s="1"/>
  <c r="G9" i="2" s="1"/>
  <c r="F91" i="2"/>
  <c r="F98" i="7"/>
  <c r="G97" i="7"/>
  <c r="G96" i="7" s="1"/>
  <c r="E97" i="7"/>
  <c r="F192" i="2"/>
  <c r="F191" i="2"/>
  <c r="G189" i="2"/>
  <c r="E190" i="2"/>
  <c r="E189" i="2" s="1"/>
  <c r="E188" i="2" s="1"/>
  <c r="F146" i="2"/>
  <c r="F144" i="2"/>
  <c r="F87" i="2"/>
  <c r="G183" i="2"/>
  <c r="G172" i="2"/>
  <c r="G44" i="7"/>
  <c r="F63" i="2"/>
  <c r="F64" i="2"/>
  <c r="F62" i="2"/>
  <c r="F69" i="2"/>
  <c r="F70" i="2"/>
  <c r="F61" i="2"/>
  <c r="F59" i="2"/>
  <c r="F56" i="2"/>
  <c r="F129" i="2"/>
  <c r="G106" i="7"/>
  <c r="G105" i="7" s="1"/>
  <c r="G13" i="7" s="1"/>
  <c r="F13" i="7" s="1"/>
  <c r="E106" i="7"/>
  <c r="E105" i="7" s="1"/>
  <c r="F107" i="7"/>
  <c r="G203" i="2"/>
  <c r="G202" i="2" s="1"/>
  <c r="F205" i="2"/>
  <c r="F187" i="2"/>
  <c r="G49" i="2"/>
  <c r="G103" i="7"/>
  <c r="G102" i="7" s="1"/>
  <c r="E103" i="7"/>
  <c r="E102" i="7" s="1"/>
  <c r="G94" i="7"/>
  <c r="G93" i="7" s="1"/>
  <c r="E85" i="7"/>
  <c r="E82" i="7" s="1"/>
  <c r="F201" i="2"/>
  <c r="E200" i="2"/>
  <c r="E199" i="2" s="1"/>
  <c r="E198" i="2" s="1"/>
  <c r="F186" i="2"/>
  <c r="F185" i="2"/>
  <c r="E184" i="2"/>
  <c r="E183" i="2" s="1"/>
  <c r="E182" i="2" s="1"/>
  <c r="E172" i="2"/>
  <c r="E171" i="2" s="1"/>
  <c r="E167" i="2" s="1"/>
  <c r="F173" i="2"/>
  <c r="F143" i="2"/>
  <c r="E125" i="2"/>
  <c r="G9" i="1"/>
  <c r="G10" i="1"/>
  <c r="G12" i="1"/>
  <c r="G13" i="1"/>
  <c r="F16" i="3"/>
  <c r="C35" i="5"/>
  <c r="C37" i="5"/>
  <c r="C39" i="5"/>
  <c r="C41" i="5"/>
  <c r="C42" i="5"/>
  <c r="C43" i="5"/>
  <c r="C7" i="8"/>
  <c r="F89" i="7"/>
  <c r="F91" i="7"/>
  <c r="F74" i="7"/>
  <c r="F77" i="7"/>
  <c r="F80" i="7"/>
  <c r="F121" i="2"/>
  <c r="F122" i="2"/>
  <c r="F123" i="2"/>
  <c r="F124" i="2"/>
  <c r="F61" i="7"/>
  <c r="F64" i="7"/>
  <c r="F67" i="7"/>
  <c r="F70" i="7"/>
  <c r="F45" i="7"/>
  <c r="F51" i="7"/>
  <c r="F54" i="7"/>
  <c r="F41" i="7"/>
  <c r="F30" i="7"/>
  <c r="F32" i="7"/>
  <c r="F21" i="7"/>
  <c r="F22" i="7"/>
  <c r="F25" i="7"/>
  <c r="G79" i="7"/>
  <c r="G78" i="7" s="1"/>
  <c r="F11" i="7"/>
  <c r="G90" i="7"/>
  <c r="G63" i="7"/>
  <c r="G59" i="7"/>
  <c r="G60" i="7"/>
  <c r="E79" i="7"/>
  <c r="E78" i="7" s="1"/>
  <c r="E63" i="7"/>
  <c r="E62" i="7" s="1"/>
  <c r="E60" i="7"/>
  <c r="G92" i="7" l="1"/>
  <c r="G87" i="7"/>
  <c r="G12" i="7" s="1"/>
  <c r="E10" i="3"/>
  <c r="D9" i="3"/>
  <c r="G48" i="2"/>
  <c r="G19" i="2" s="1"/>
  <c r="F97" i="7"/>
  <c r="E16" i="3"/>
  <c r="F120" i="2"/>
  <c r="E96" i="7"/>
  <c r="F96" i="7" s="1"/>
  <c r="F189" i="2"/>
  <c r="F190" i="2"/>
  <c r="G188" i="2"/>
  <c r="F106" i="7"/>
  <c r="F105" i="7"/>
  <c r="F102" i="7"/>
  <c r="F95" i="7"/>
  <c r="F103" i="7"/>
  <c r="F104" i="7"/>
  <c r="E94" i="7"/>
  <c r="E93" i="7" s="1"/>
  <c r="E92" i="7" s="1"/>
  <c r="F88" i="7"/>
  <c r="F63" i="7"/>
  <c r="F60" i="7"/>
  <c r="F78" i="7"/>
  <c r="F79" i="7"/>
  <c r="G62" i="7"/>
  <c r="E59" i="7"/>
  <c r="F200" i="2"/>
  <c r="F184" i="2"/>
  <c r="G182" i="2"/>
  <c r="F183" i="2"/>
  <c r="G199" i="2"/>
  <c r="G198" i="2" s="1"/>
  <c r="G80" i="2"/>
  <c r="G79" i="2" s="1"/>
  <c r="G78" i="2" s="1"/>
  <c r="G92" i="2"/>
  <c r="F155" i="2"/>
  <c r="F156" i="2"/>
  <c r="F160" i="2"/>
  <c r="F161" i="2"/>
  <c r="F177" i="2"/>
  <c r="F180" i="2"/>
  <c r="G176" i="2"/>
  <c r="G175" i="2" s="1"/>
  <c r="G179" i="2"/>
  <c r="G178" i="2" s="1"/>
  <c r="F142" i="2"/>
  <c r="F145" i="2"/>
  <c r="F147" i="2"/>
  <c r="F137" i="2"/>
  <c r="F128" i="2"/>
  <c r="F132" i="2"/>
  <c r="F110" i="2"/>
  <c r="F105" i="2"/>
  <c r="F106" i="2"/>
  <c r="F96" i="2"/>
  <c r="F97" i="2"/>
  <c r="F98" i="2"/>
  <c r="F99" i="2"/>
  <c r="F100" i="2"/>
  <c r="F101" i="2"/>
  <c r="F95" i="2"/>
  <c r="F88" i="2"/>
  <c r="F90" i="2"/>
  <c r="F82" i="2"/>
  <c r="F68" i="2"/>
  <c r="F67" i="2"/>
  <c r="F57" i="2"/>
  <c r="F46" i="2"/>
  <c r="F50" i="2"/>
  <c r="F49" i="2" s="1"/>
  <c r="F25" i="2"/>
  <c r="F24" i="2"/>
  <c r="F22" i="2"/>
  <c r="F58" i="2"/>
  <c r="F27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E119" i="2"/>
  <c r="E118" i="2" s="1"/>
  <c r="E176" i="2"/>
  <c r="E175" i="2" s="1"/>
  <c r="E26" i="2"/>
  <c r="G40" i="7"/>
  <c r="G39" i="7" s="1"/>
  <c r="G38" i="7" s="1"/>
  <c r="E40" i="7"/>
  <c r="E81" i="2"/>
  <c r="E80" i="2" s="1"/>
  <c r="F188" i="2" l="1"/>
  <c r="F12" i="7"/>
  <c r="G174" i="2"/>
  <c r="G12" i="2" s="1"/>
  <c r="G18" i="2"/>
  <c r="F62" i="7"/>
  <c r="F199" i="2"/>
  <c r="F198" i="2"/>
  <c r="F93" i="7"/>
  <c r="F92" i="7" s="1"/>
  <c r="F94" i="7"/>
  <c r="F59" i="7"/>
  <c r="E39" i="7"/>
  <c r="E38" i="7" s="1"/>
  <c r="F40" i="7"/>
  <c r="F182" i="2"/>
  <c r="F176" i="2"/>
  <c r="G119" i="2"/>
  <c r="G118" i="2" s="1"/>
  <c r="F80" i="2"/>
  <c r="G163" i="2"/>
  <c r="G162" i="2" s="1"/>
  <c r="F81" i="2"/>
  <c r="E79" i="2"/>
  <c r="E78" i="2" s="1"/>
  <c r="F204" i="2" l="1"/>
  <c r="E203" i="2"/>
  <c r="F86" i="7"/>
  <c r="G85" i="7"/>
  <c r="G82" i="7" s="1"/>
  <c r="F39" i="7"/>
  <c r="F119" i="2"/>
  <c r="F175" i="2"/>
  <c r="F79" i="2"/>
  <c r="F14" i="3"/>
  <c r="E202" i="2" l="1"/>
  <c r="E181" i="2" s="1"/>
  <c r="F203" i="2"/>
  <c r="F85" i="7"/>
  <c r="G81" i="7"/>
  <c r="F172" i="2"/>
  <c r="G171" i="2"/>
  <c r="G167" i="2" s="1"/>
  <c r="F118" i="2"/>
  <c r="G166" i="2" l="1"/>
  <c r="G51" i="2" s="1"/>
  <c r="G7" i="2"/>
  <c r="F202" i="2"/>
  <c r="F82" i="7"/>
  <c r="F171" i="2"/>
  <c r="G68" i="7"/>
  <c r="G73" i="7"/>
  <c r="G76" i="7"/>
  <c r="E76" i="7"/>
  <c r="E75" i="7" s="1"/>
  <c r="E73" i="7"/>
  <c r="E72" i="7" s="1"/>
  <c r="E69" i="7"/>
  <c r="E66" i="7"/>
  <c r="F164" i="2"/>
  <c r="E179" i="2"/>
  <c r="F7" i="2" l="1"/>
  <c r="G6" i="2"/>
  <c r="F167" i="2"/>
  <c r="E71" i="7"/>
  <c r="G72" i="7"/>
  <c r="F73" i="7"/>
  <c r="G75" i="7"/>
  <c r="F75" i="7" s="1"/>
  <c r="F76" i="7"/>
  <c r="E68" i="7"/>
  <c r="F68" i="7" s="1"/>
  <c r="F69" i="7"/>
  <c r="E65" i="7"/>
  <c r="E178" i="2"/>
  <c r="F179" i="2"/>
  <c r="E163" i="2"/>
  <c r="F163" i="2" s="1"/>
  <c r="E90" i="7"/>
  <c r="G66" i="7"/>
  <c r="G65" i="7" s="1"/>
  <c r="E14" i="3"/>
  <c r="G37" i="1"/>
  <c r="H34" i="1" s="1"/>
  <c r="H37" i="1" s="1"/>
  <c r="E159" i="2"/>
  <c r="E158" i="2" s="1"/>
  <c r="E157" i="2" s="1"/>
  <c r="E140" i="2"/>
  <c r="E139" i="2" s="1"/>
  <c r="E46" i="2"/>
  <c r="H21" i="1"/>
  <c r="F21" i="1"/>
  <c r="F11" i="1"/>
  <c r="G11" i="1" s="1"/>
  <c r="F8" i="1"/>
  <c r="G8" i="1" s="1"/>
  <c r="G24" i="7"/>
  <c r="E152" i="2"/>
  <c r="E151" i="2" s="1"/>
  <c r="E94" i="2"/>
  <c r="F94" i="2" s="1"/>
  <c r="E104" i="2"/>
  <c r="E66" i="2"/>
  <c r="E65" i="2" s="1"/>
  <c r="E49" i="2"/>
  <c r="F48" i="2"/>
  <c r="E21" i="2"/>
  <c r="G71" i="7" l="1"/>
  <c r="F71" i="7" s="1"/>
  <c r="E58" i="7"/>
  <c r="F58" i="7" s="1"/>
  <c r="F66" i="2"/>
  <c r="F66" i="7"/>
  <c r="E87" i="7"/>
  <c r="E81" i="7" s="1"/>
  <c r="F90" i="7"/>
  <c r="F72" i="7"/>
  <c r="F65" i="7"/>
  <c r="F153" i="2"/>
  <c r="G158" i="2"/>
  <c r="G157" i="2" s="1"/>
  <c r="F159" i="2"/>
  <c r="E174" i="2"/>
  <c r="F178" i="2"/>
  <c r="E103" i="2"/>
  <c r="E102" i="2" s="1"/>
  <c r="E9" i="2" s="1"/>
  <c r="F9" i="2" s="1"/>
  <c r="F104" i="2"/>
  <c r="E162" i="2"/>
  <c r="F162" i="2" s="1"/>
  <c r="E48" i="2"/>
  <c r="E134" i="2"/>
  <c r="E133" i="2" s="1"/>
  <c r="E117" i="2" s="1"/>
  <c r="E93" i="2"/>
  <c r="F93" i="2" s="1"/>
  <c r="E84" i="2"/>
  <c r="E108" i="2"/>
  <c r="E107" i="2" s="1"/>
  <c r="F14" i="1"/>
  <c r="E20" i="2"/>
  <c r="E55" i="2"/>
  <c r="E10" i="2" l="1"/>
  <c r="E12" i="2"/>
  <c r="F12" i="2" s="1"/>
  <c r="E166" i="2"/>
  <c r="F166" i="2" s="1"/>
  <c r="F102" i="2"/>
  <c r="G14" i="1"/>
  <c r="F81" i="7"/>
  <c r="F87" i="7"/>
  <c r="F174" i="2"/>
  <c r="F157" i="2"/>
  <c r="F158" i="2"/>
  <c r="G151" i="2"/>
  <c r="G150" i="2" s="1"/>
  <c r="F152" i="2"/>
  <c r="E150" i="2"/>
  <c r="E54" i="2"/>
  <c r="E92" i="2"/>
  <c r="E8" i="2" s="1"/>
  <c r="E19" i="2"/>
  <c r="E83" i="2" l="1"/>
  <c r="E18" i="2"/>
  <c r="E17" i="2" s="1"/>
  <c r="F78" i="2"/>
  <c r="D34" i="3"/>
  <c r="E34" i="3" s="1"/>
  <c r="E9" i="3"/>
  <c r="F150" i="2"/>
  <c r="F151" i="2"/>
  <c r="E53" i="2"/>
  <c r="C34" i="5"/>
  <c r="E6" i="2" l="1"/>
  <c r="E52" i="2"/>
  <c r="E51" i="2" s="1"/>
  <c r="E16" i="2" s="1"/>
  <c r="G43" i="7"/>
  <c r="E20" i="7"/>
  <c r="B6" i="8"/>
  <c r="E44" i="7"/>
  <c r="C40" i="5"/>
  <c r="E5" i="2" l="1"/>
  <c r="B5" i="8"/>
  <c r="E43" i="7"/>
  <c r="F43" i="7" s="1"/>
  <c r="F44" i="7"/>
  <c r="D6" i="8"/>
  <c r="D5" i="8" s="1"/>
  <c r="F8" i="6"/>
  <c r="F7" i="6" s="1"/>
  <c r="G8" i="6"/>
  <c r="G7" i="6" s="1"/>
  <c r="E8" i="6"/>
  <c r="E7" i="6" s="1"/>
  <c r="G53" i="7"/>
  <c r="G52" i="7" s="1"/>
  <c r="G10" i="7" s="1"/>
  <c r="E53" i="7"/>
  <c r="G29" i="7"/>
  <c r="G28" i="7" s="1"/>
  <c r="G27" i="7" s="1"/>
  <c r="E29" i="7"/>
  <c r="E28" i="7" s="1"/>
  <c r="E27" i="7" s="1"/>
  <c r="D36" i="5"/>
  <c r="D38" i="5"/>
  <c r="G50" i="7"/>
  <c r="G49" i="7" s="1"/>
  <c r="F9" i="7" s="1"/>
  <c r="E47" i="7"/>
  <c r="E46" i="7" s="1"/>
  <c r="E50" i="7"/>
  <c r="E49" i="7" s="1"/>
  <c r="E24" i="7"/>
  <c r="D33" i="5" l="1"/>
  <c r="F10" i="7"/>
  <c r="F49" i="7"/>
  <c r="C38" i="5"/>
  <c r="C36" i="5"/>
  <c r="C6" i="8"/>
  <c r="C5" i="8"/>
  <c r="F50" i="7"/>
  <c r="F31" i="7"/>
  <c r="F29" i="7"/>
  <c r="E52" i="7"/>
  <c r="F52" i="7" s="1"/>
  <c r="F53" i="7"/>
  <c r="E19" i="7"/>
  <c r="E18" i="7" s="1"/>
  <c r="E17" i="7" s="1"/>
  <c r="F24" i="7"/>
  <c r="D55" i="5" l="1"/>
  <c r="C33" i="5"/>
  <c r="C55" i="5" s="1"/>
  <c r="E42" i="7"/>
  <c r="F28" i="7"/>
  <c r="F27" i="7" s="1"/>
  <c r="F38" i="7" l="1"/>
  <c r="E16" i="7"/>
  <c r="E5" i="7" s="1"/>
  <c r="F65" i="2" l="1"/>
  <c r="F28" i="2"/>
  <c r="F26" i="2" l="1"/>
  <c r="F54" i="2"/>
  <c r="F53" i="2" s="1"/>
  <c r="F52" i="2"/>
  <c r="F55" i="2" l="1"/>
  <c r="F23" i="2"/>
  <c r="F89" i="2"/>
  <c r="F21" i="2" l="1"/>
  <c r="G85" i="2"/>
  <c r="G84" i="2" s="1"/>
  <c r="G83" i="2" s="1"/>
  <c r="F86" i="2"/>
  <c r="F20" i="2" l="1"/>
  <c r="F85" i="2"/>
  <c r="F19" i="2" l="1"/>
  <c r="G17" i="2"/>
  <c r="F84" i="2"/>
  <c r="F92" i="2"/>
  <c r="F18" i="2" l="1"/>
  <c r="F103" i="2"/>
  <c r="F111" i="2"/>
  <c r="F17" i="2" l="1"/>
  <c r="F108" i="2"/>
  <c r="F109" i="2"/>
  <c r="F83" i="2" l="1"/>
  <c r="F107" i="2"/>
  <c r="F131" i="2"/>
  <c r="F127" i="2"/>
  <c r="G126" i="2" l="1"/>
  <c r="G140" i="2"/>
  <c r="F126" i="2" l="1"/>
  <c r="G125" i="2"/>
  <c r="G8" i="2" s="1"/>
  <c r="G139" i="2"/>
  <c r="F140" i="2"/>
  <c r="F141" i="2"/>
  <c r="F8" i="2" l="1"/>
  <c r="F125" i="2"/>
  <c r="F139" i="2"/>
  <c r="F136" i="2"/>
  <c r="G134" i="2"/>
  <c r="F134" i="2" s="1"/>
  <c r="F135" i="2" l="1"/>
  <c r="G133" i="2"/>
  <c r="G117" i="2" s="1"/>
  <c r="G16" i="2" l="1"/>
  <c r="F16" i="2" s="1"/>
  <c r="G10" i="2"/>
  <c r="F133" i="2"/>
  <c r="F10" i="2" l="1"/>
  <c r="F117" i="2"/>
  <c r="F51" i="2"/>
  <c r="G5" i="2" l="1"/>
  <c r="F5" i="2" s="1"/>
  <c r="F6" i="2"/>
  <c r="F23" i="7"/>
  <c r="G20" i="7"/>
  <c r="G19" i="7" s="1"/>
  <c r="G7" i="7" s="1"/>
  <c r="G6" i="7" s="1"/>
  <c r="G5" i="7" s="1"/>
  <c r="F7" i="7" l="1"/>
  <c r="F19" i="7"/>
  <c r="G18" i="7"/>
  <c r="F20" i="7"/>
  <c r="G17" i="7" l="1"/>
  <c r="F18" i="7"/>
  <c r="F17" i="7" l="1"/>
  <c r="F48" i="7"/>
  <c r="G46" i="7"/>
  <c r="G8" i="7" l="1"/>
  <c r="G42" i="7"/>
  <c r="F47" i="7"/>
  <c r="F46" i="7"/>
  <c r="G26" i="7" l="1"/>
  <c r="G16" i="7" s="1"/>
  <c r="F8" i="7"/>
  <c r="F6" i="7" s="1"/>
  <c r="F5" i="7" s="1"/>
  <c r="F42" i="7"/>
  <c r="F26" i="7" l="1"/>
  <c r="F16" i="7" l="1"/>
</calcChain>
</file>

<file path=xl/sharedStrings.xml><?xml version="1.0" encoding="utf-8"?>
<sst xmlns="http://schemas.openxmlformats.org/spreadsheetml/2006/main" count="765" uniqueCount="220">
  <si>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</si>
  <si>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</si>
  <si>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</si>
  <si>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</si>
  <si>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</si>
  <si>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</si>
  <si>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</si>
  <si>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</si>
  <si>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</si>
  <si>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</si>
  <si>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</si>
  <si>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</si>
  <si>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</si>
  <si>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</si>
  <si>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BROJČANA OZNAKA I NAZIV</t>
  </si>
  <si>
    <t>UKUPNI RASHODI</t>
  </si>
  <si>
    <t>B. RAČUN FINANCIRANJA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</si>
  <si>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</si>
  <si>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</si>
  <si>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</si>
  <si>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</si>
  <si>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</si>
  <si>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</si>
  <si>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</si>
  <si>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Vlastiti prihodi</t>
  </si>
  <si>
    <t>A) SAŽETAK RAČUNA PRIHODA I RASHODA</t>
  </si>
  <si>
    <t>B) SAŽETAK RAČUNA FINANCIRANJA</t>
  </si>
  <si>
    <t>Pomoći iz inozemstva i od subjekata unutar općeg proračuna</t>
  </si>
  <si>
    <t>Ostale pomoći</t>
  </si>
  <si>
    <t>Ostali prihodi za posebne namjene</t>
  </si>
  <si>
    <t>A. 4. RASHODI PREMA FUNKCIJSKOJ KLASIFIKACIJI</t>
  </si>
  <si>
    <t>1 Opći prihodi i primici</t>
  </si>
  <si>
    <t>11 Opći prihodi i primici</t>
  </si>
  <si>
    <t>RAZDJEL 3</t>
  </si>
  <si>
    <t>UPRAVNI ODJEL ZA DRUŠTVENE DJELATNOSTI</t>
  </si>
  <si>
    <t>GLAVA 4</t>
  </si>
  <si>
    <t>MUZEJ GRADA ŠIBENIKA</t>
  </si>
  <si>
    <t>PROGRAM 152001</t>
  </si>
  <si>
    <t>GLAVNI PROGRAM 15200</t>
  </si>
  <si>
    <t>MUZEJSKA DJELATNOST</t>
  </si>
  <si>
    <t>Aktivnost A15200101</t>
  </si>
  <si>
    <t>Izvor financiranja 11</t>
  </si>
  <si>
    <t>Redovna djelatnost Muzeja</t>
  </si>
  <si>
    <t>Razred 3</t>
  </si>
  <si>
    <t>Skupina 31</t>
  </si>
  <si>
    <t>Skupina 32</t>
  </si>
  <si>
    <t>Skupina 34</t>
  </si>
  <si>
    <t>Financijski rashodi</t>
  </si>
  <si>
    <t>Skupina 42</t>
  </si>
  <si>
    <t>Razred 4</t>
  </si>
  <si>
    <t>Rashodi za nabavu proizvedene dugotrajne imovine</t>
  </si>
  <si>
    <t>PROGRAM 152002</t>
  </si>
  <si>
    <t>ZAŠTITA KULTURNO POVIJESNE BAŠTINE</t>
  </si>
  <si>
    <t>Aktivnost A15200201</t>
  </si>
  <si>
    <t>Zaštita kulturno povijesne baštine</t>
  </si>
  <si>
    <t>Pomoći iz državnog proračuna</t>
  </si>
  <si>
    <t>Kapitalni projekt 15200202</t>
  </si>
  <si>
    <t>Stalni postav Muzeja</t>
  </si>
  <si>
    <t>Skupina 45</t>
  </si>
  <si>
    <t>Rashodi za dodatna ulaganja na nefinancijskoj imovini</t>
  </si>
  <si>
    <t>Aktivnost 15200215</t>
  </si>
  <si>
    <t>Muzejsko-galerijska djelatnost</t>
  </si>
  <si>
    <t>Aktivnost 15200216</t>
  </si>
  <si>
    <t>Arheološki lokaliteti</t>
  </si>
  <si>
    <t>Aktivnost 15200217</t>
  </si>
  <si>
    <t>Muzejsko izdavaštvo</t>
  </si>
  <si>
    <t>Prihodi od prodaje proizvoda i robe te pruženih usluga i prihodi od donacija</t>
  </si>
  <si>
    <t>Prihodi od upravnih i administrativnih pristojbi, pristojbi po posebnim propisima i naknada</t>
  </si>
  <si>
    <t>08 Rekreacija, kultura i religija</t>
  </si>
  <si>
    <t>082 Službe kulture</t>
  </si>
  <si>
    <t>4 Prihodi za posebne namjene</t>
  </si>
  <si>
    <t>15200 MUZEJ GRADA ŠIBENIKA</t>
  </si>
  <si>
    <t>Odjeljak 3111</t>
  </si>
  <si>
    <t>Plaće za redovan rad</t>
  </si>
  <si>
    <t>Odjeljak 3113</t>
  </si>
  <si>
    <t>Plaće za prekovremeni rad</t>
  </si>
  <si>
    <t>Odjeljak 3121</t>
  </si>
  <si>
    <t>Ostali rashodi za zaposlene</t>
  </si>
  <si>
    <t>Odjeljak 3132</t>
  </si>
  <si>
    <t>Doprinosi za obvezno zdravstveno osiguranje</t>
  </si>
  <si>
    <t>Odjeljak 3211</t>
  </si>
  <si>
    <t>Službena putovanja</t>
  </si>
  <si>
    <t>Odjeljak 3212</t>
  </si>
  <si>
    <t>Naknade za prijevoz, za rad na terenu i odvojeni život</t>
  </si>
  <si>
    <t>Odjeljak 3213</t>
  </si>
  <si>
    <t>Stručno usavršavanje zaposlenika</t>
  </si>
  <si>
    <t>Odjeljak 3221</t>
  </si>
  <si>
    <t>Uredski materijal i ostali materijalni rashodi</t>
  </si>
  <si>
    <t>Odjeljak 3223</t>
  </si>
  <si>
    <t>Energija</t>
  </si>
  <si>
    <t>Odjeljak 3224</t>
  </si>
  <si>
    <t>Materijal i dijelovi za tekuće i investicijsko održavanje</t>
  </si>
  <si>
    <t>Odjeljak 3225</t>
  </si>
  <si>
    <t>Sitni inventar i auto gume</t>
  </si>
  <si>
    <t>Odjeljak 3231</t>
  </si>
  <si>
    <t>Usluge telefona, pošte i prijevoza</t>
  </si>
  <si>
    <t>Odjeljak 3232</t>
  </si>
  <si>
    <t>Usluge tekućeg i investicijskog održavanja</t>
  </si>
  <si>
    <t>Odjeljak 3233</t>
  </si>
  <si>
    <t>Usluge promidžbe i informiranja</t>
  </si>
  <si>
    <t>Odjeljak 3234</t>
  </si>
  <si>
    <t>Komunalne usluge</t>
  </si>
  <si>
    <t>Odjeljak 3235</t>
  </si>
  <si>
    <t>Zakupnine i najamnine</t>
  </si>
  <si>
    <t>Odjeljak 3236</t>
  </si>
  <si>
    <t>Zdravstvene i veterinarske usluge</t>
  </si>
  <si>
    <t>Odjeljak 3237</t>
  </si>
  <si>
    <t>Intelektualne i osobne usluge</t>
  </si>
  <si>
    <t>Odjeljak 3238</t>
  </si>
  <si>
    <t>Računalne usluge</t>
  </si>
  <si>
    <t>Odjeljak 3239</t>
  </si>
  <si>
    <t>Ostale usluge</t>
  </si>
  <si>
    <t>Odjeljak 3292</t>
  </si>
  <si>
    <t>Premije osiguranja</t>
  </si>
  <si>
    <t>Odjeljak 3293</t>
  </si>
  <si>
    <t>Reprezentacija</t>
  </si>
  <si>
    <t>Odjeljak 3295</t>
  </si>
  <si>
    <t>Pristojbe i naknade</t>
  </si>
  <si>
    <t>Odjeljak 3433</t>
  </si>
  <si>
    <t>Zatezne kamate</t>
  </si>
  <si>
    <t>Odjeljak 4221</t>
  </si>
  <si>
    <t>Uredska oprema i namještaj</t>
  </si>
  <si>
    <t>Odjeljak 3241</t>
  </si>
  <si>
    <t>Naknade troškova osobama izvan radnog odnosa</t>
  </si>
  <si>
    <t>Odjeljak 4243</t>
  </si>
  <si>
    <t>Muzejski izlošci i predmeti prirodnih rijetkosti</t>
  </si>
  <si>
    <t>Odjeljak 4521</t>
  </si>
  <si>
    <t>Dodatna ulaganja na postrojenjima i opremi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</si>
  <si>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</si>
  <si>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</si>
  <si>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</si>
  <si>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</si>
  <si>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</si>
  <si>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</si>
  <si>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</si>
  <si>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</si>
  <si>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</si>
  <si>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</si>
  <si>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</si>
  <si>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</si>
  <si>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VIŠAK / MANJAK TEKUĆE GODINE</t>
  </si>
  <si>
    <t xml:space="preserve">RAZLIKA - VIŠAK </t>
  </si>
  <si>
    <t>VIŠAK + NETO FINANCIRANJE</t>
  </si>
  <si>
    <t>PRIJENOS MANJKA IZ PRETHODNE GODINE</t>
  </si>
  <si>
    <t>Tekuće pomoći proračunskim korisnicima iz proračuna JLP(R)S koji im nije nadležan</t>
  </si>
  <si>
    <t>Prihodi od pruženih usluga</t>
  </si>
  <si>
    <t>Prihodi iz nadležnog proračuna za financiranje rashoda poslovanja</t>
  </si>
  <si>
    <t>Prihodi iz nadležnog proračuna i od HZZO-a temeljem ugovornih obveza</t>
  </si>
  <si>
    <t>Prihodi iz nadležnog proračuna za financiranje rashoda za nabavu nefinancijske imovine</t>
  </si>
  <si>
    <t>Izvor financiranja 52</t>
  </si>
  <si>
    <t>Izvor financiranja 31</t>
  </si>
  <si>
    <t>31 Vlastiti prihodi</t>
  </si>
  <si>
    <t>3 Vlastiti prihodi</t>
  </si>
  <si>
    <t xml:space="preserve">5 Pomoći </t>
  </si>
  <si>
    <t>Povećanje/smanjenje</t>
  </si>
  <si>
    <t>Odjeljak 3299</t>
  </si>
  <si>
    <t>Ostali nespomenuti rashodi poslovanja</t>
  </si>
  <si>
    <t>Odjeljak 4225</t>
  </si>
  <si>
    <t>Instrumenti, uređaji i strojevi</t>
  </si>
  <si>
    <t>Energetska obnova Muzeja grada Šibenika</t>
  </si>
  <si>
    <t>Kapitalni projekt 152002</t>
  </si>
  <si>
    <t>Odjeljak 4511</t>
  </si>
  <si>
    <t>Dodatna ulaganja na građevinskim objektima</t>
  </si>
  <si>
    <t>Sredstva Europske unije</t>
  </si>
  <si>
    <t>Tekuće pomoći iz državnog proračuna temeljem prijenosa EU sredstava</t>
  </si>
  <si>
    <t>Odjeljak 4227</t>
  </si>
  <si>
    <t>Uređaji, strojevi i opremaa za ostale namjene</t>
  </si>
  <si>
    <t>Tekući projekt 15200222</t>
  </si>
  <si>
    <t>100 godina Muzeja grada Šibenika</t>
  </si>
  <si>
    <t>Tekuće pomoći proračunskim korisnicima iz proračuna koji im nije nadležan</t>
  </si>
  <si>
    <t>Kapitalne pomoći proračunskim korisnicima koji im nije nadležan</t>
  </si>
  <si>
    <t>Kapitalne pomoći temeljem prijenosa EU sredstava</t>
  </si>
  <si>
    <t>Ostali nespomenuti prihodi po posebnim propisima</t>
  </si>
  <si>
    <t>Prihodi od prodaje proizvoda i robe</t>
  </si>
  <si>
    <t>Ukupno rashodi</t>
  </si>
  <si>
    <t xml:space="preserve">IZVJEŠTAJ O PRIHODIMA I RASHODIMA PREMA EKONOMSKOJ KLASIFIKACIJI </t>
  </si>
  <si>
    <t xml:space="preserve">UKUPNO PRIHODI </t>
  </si>
  <si>
    <t>5 Pomoći</t>
  </si>
  <si>
    <t>IZVJEŠTAJ O PRIHODIMA I RASHODIMA PREMA IZVORIMA FINANCIRANJA</t>
  </si>
  <si>
    <t>9 REZULTAT</t>
  </si>
  <si>
    <t>PRENESENI  MANJAK KOJI SE POKRIVA TEKUĆIM PRIHODIMA</t>
  </si>
  <si>
    <t>9222 Manjak prihoda i primitaka</t>
  </si>
  <si>
    <t>Rezultat poslovanja</t>
  </si>
  <si>
    <t>Manjak prihoda i primitaka</t>
  </si>
  <si>
    <t xml:space="preserve">MANJAK KOJI SE POKRIVA TEKUĆIM PRIHODIMA </t>
  </si>
  <si>
    <t>PRENESENI VIŠAK ZA POKRIĆE RASHODA</t>
  </si>
  <si>
    <t>Prihodi za posebne namjene - višak</t>
  </si>
  <si>
    <t>Vlastiti prihodi - višak</t>
  </si>
  <si>
    <t>Višak prihoda iz prethodne godine</t>
  </si>
  <si>
    <t>Manjak iz prethodne godine</t>
  </si>
  <si>
    <t>I. IZMJENE I DOPUNE FINANCIJSKOG PLANA MUZEJA GRADA ŠIBENIKA 
ZA 2026. GODINU</t>
  </si>
  <si>
    <t>Plan za 2026.</t>
  </si>
  <si>
    <t>Novi plan 2026.</t>
  </si>
  <si>
    <t>Izvor financiranja 50</t>
  </si>
  <si>
    <t>Izvor financiranja 43</t>
  </si>
  <si>
    <t>Izvor financiranja 581</t>
  </si>
  <si>
    <t>Mehanizam za oporavak i otpornost</t>
  </si>
  <si>
    <t>Instrumenti EU nove generacije</t>
  </si>
  <si>
    <t>Izvor financiranja 619</t>
  </si>
  <si>
    <t>Višak prihoda iz prethodne godine-Donacije</t>
  </si>
  <si>
    <t>Izvor financiranja 319</t>
  </si>
  <si>
    <t>Izvor financiranja 439</t>
  </si>
  <si>
    <t>Višak prihoda iz prethodne godine-Vlastiti prihodi</t>
  </si>
  <si>
    <t>I. IZMJENE I DOPUNE FINANCIJSKOG PLANA MUZEJA GRADA ŠIBENIKA 
ZA 2026.</t>
  </si>
  <si>
    <t>I. IZMJENE I DOPUNE FINANCIJSKOG PLANA MUZEJA GRADA ŠIBENIKA
ZA 2026. GODINU</t>
  </si>
  <si>
    <t>Višak prihoda iz prethodne godine-Ostali prihodi za posebne namjene</t>
  </si>
  <si>
    <t>Višak prihoda iz prethodne godine  - Vlastiti prihodi</t>
  </si>
  <si>
    <t>Višak prihoda iz prethodne godine  - Donacije</t>
  </si>
  <si>
    <t>Višak prihoda iz prethodne godine - Vlastiti prihodi</t>
  </si>
  <si>
    <t>Višak prihoda iz prethodne godine - Ostali prihodi za posebne namjene</t>
  </si>
  <si>
    <t>Višak prihoda iz prethodne godine - Donacije</t>
  </si>
  <si>
    <t>50 Pomoći iz državnog proračuna</t>
  </si>
  <si>
    <t>43 Ostali prihodi za posebne namjene</t>
  </si>
  <si>
    <t>52 Ostale pomoći</t>
  </si>
  <si>
    <t>58 Instrumenti EU nove generacije</t>
  </si>
  <si>
    <t>319 Višak prihoda iz prethodne godine - Vlastiti prihodi</t>
  </si>
  <si>
    <t>439 Višak prihoda iz prethpdne godine - Ostali prihodi za posebne namjene</t>
  </si>
  <si>
    <t>439 Višak prihoda iz prethodne godine - Ostali prihodi za posebne namjene</t>
  </si>
  <si>
    <t>619 Višak prihoda iz prethodne godine - Donacije</t>
  </si>
  <si>
    <t>Donacije - višak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</si>
</sst>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wrapText="1" indent="1"/>
    </xf>
    <xf numFmtId="0" fontId="8" fillId="2" borderId="3" xfId="0" quotePrefix="1" applyFont="1" applyFill="1" applyBorder="1" applyAlignment="1">
      <alignment horizontal="left" vertical="center" wrapText="1"/>
    </xf>
    <xf numFmtId="0" fontId="15" fillId="0" borderId="0" xfId="0" applyFont="1"/>
    <xf numFmtId="0" fontId="14" fillId="0" borderId="0" xfId="0" applyFont="1"/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4" fillId="0" borderId="3" xfId="0" applyFont="1" applyBorder="1"/>
    <xf numFmtId="0" fontId="6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15" fillId="0" borderId="3" xfId="0" applyFont="1" applyBorder="1" applyAlignment="1">
      <alignment wrapText="1"/>
    </xf>
    <xf numFmtId="0" fontId="0" fillId="0" borderId="3" xfId="0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3" xfId="0" applyFont="1" applyBorder="1" applyAlignment="1">
      <alignment wrapText="1"/>
    </xf>
    <xf numFmtId="3" fontId="0" fillId="0" borderId="3" xfId="0" applyNumberForma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quotePrefix="1" applyFont="1" applyAlignment="1">
      <alignment horizontal="center" vertical="center" wrapText="1"/>
    </xf>
    <xf numFmtId="3" fontId="3" fillId="0" borderId="4" xfId="0" applyNumberFormat="1" applyFont="1" applyBorder="1" applyAlignment="1">
      <alignment horizontal="right"/>
    </xf>
    <xf numFmtId="0" fontId="8" fillId="0" borderId="1" xfId="0" quotePrefix="1" applyFont="1" applyBorder="1" applyAlignment="1">
      <alignment horizontal="left" vertical="center"/>
    </xf>
    <xf numFmtId="0" fontId="8" fillId="0" borderId="2" xfId="0" quotePrefix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/>
    </xf>
    <xf numFmtId="164" fontId="0" fillId="0" borderId="0" xfId="0" applyNumberFormat="1"/>
    <xf numFmtId="3" fontId="3" fillId="2" borderId="3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3" fontId="10" fillId="4" borderId="1" xfId="0" quotePrefix="1" applyNumberFormat="1" applyFont="1" applyFill="1" applyBorder="1" applyAlignment="1">
      <alignment horizontal="right"/>
    </xf>
    <xf numFmtId="3" fontId="10" fillId="4" borderId="3" xfId="0" applyNumberFormat="1" applyFont="1" applyFill="1" applyBorder="1" applyAlignment="1">
      <alignment horizontal="right" wrapText="1"/>
    </xf>
    <xf numFmtId="3" fontId="10" fillId="3" borderId="1" xfId="0" quotePrefix="1" applyNumberFormat="1" applyFont="1" applyFill="1" applyBorder="1" applyAlignment="1">
      <alignment horizontal="right"/>
    </xf>
    <xf numFmtId="3" fontId="10" fillId="3" borderId="3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0" xfId="0" applyFont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Font="1" applyBorder="1" applyAlignment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15" fillId="0" borderId="2" xfId="0" applyFont="1" applyBorder="1"/>
    <xf numFmtId="0" fontId="15" fillId="0" borderId="2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164" fontId="20" fillId="0" borderId="0" xfId="0" applyNumberFormat="1" applyFont="1"/>
    <xf numFmtId="0" fontId="20" fillId="0" borderId="0" xfId="0" applyFont="1" applyAlignment="1">
      <alignment horizontal="center"/>
    </xf>
    <xf numFmtId="3" fontId="15" fillId="0" borderId="3" xfId="0" applyNumberFormat="1" applyFont="1" applyBorder="1"/>
    <xf numFmtId="164" fontId="15" fillId="0" borderId="0" xfId="0" applyNumberFormat="1" applyFont="1"/>
    <xf numFmtId="0" fontId="15" fillId="0" borderId="0" xfId="0" applyFont="1" applyAlignment="1">
      <alignment horizontal="center"/>
    </xf>
    <xf numFmtId="3" fontId="8" fillId="0" borderId="3" xfId="0" applyNumberFormat="1" applyFont="1" applyBorder="1"/>
    <xf numFmtId="3" fontId="15" fillId="0" borderId="3" xfId="0" applyNumberFormat="1" applyFont="1" applyBorder="1" applyAlignment="1">
      <alignment horizontal="right"/>
    </xf>
    <xf numFmtId="0" fontId="8" fillId="0" borderId="2" xfId="0" applyFont="1" applyBorder="1"/>
    <xf numFmtId="3" fontId="15" fillId="0" borderId="0" xfId="0" applyNumberFormat="1" applyFont="1"/>
    <xf numFmtId="3" fontId="3" fillId="2" borderId="0" xfId="0" applyNumberFormat="1" applyFont="1" applyFill="1" applyAlignment="1">
      <alignment horizontal="right"/>
    </xf>
    <xf numFmtId="0" fontId="22" fillId="0" borderId="0" xfId="0" applyFont="1"/>
    <xf numFmtId="0" fontId="21" fillId="0" borderId="0" xfId="0" applyFont="1" applyAlignment="1">
      <alignment wrapText="1"/>
    </xf>
    <xf numFmtId="3" fontId="8" fillId="2" borderId="3" xfId="0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 wrapText="1"/>
    </xf>
    <xf numFmtId="3" fontId="8" fillId="0" borderId="3" xfId="0" applyNumberFormat="1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8" fillId="2" borderId="4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21" fillId="2" borderId="0" xfId="0" applyFont="1" applyFill="1" applyAlignment="1">
      <alignment horizontal="left" vertical="top" indent="8"/>
    </xf>
    <xf numFmtId="3" fontId="3" fillId="0" borderId="3" xfId="0" applyNumberFormat="1" applyFont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3" fontId="10" fillId="0" borderId="3" xfId="0" applyNumberFormat="1" applyFont="1" applyBorder="1"/>
    <xf numFmtId="3" fontId="14" fillId="0" borderId="3" xfId="0" applyNumberFormat="1" applyFont="1" applyBorder="1"/>
    <xf numFmtId="4" fontId="23" fillId="2" borderId="3" xfId="0" applyNumberFormat="1" applyFont="1" applyFill="1" applyBorder="1" applyAlignment="1">
      <alignment horizontal="right"/>
    </xf>
    <xf numFmtId="4" fontId="24" fillId="2" borderId="3" xfId="0" applyNumberFormat="1" applyFont="1" applyFill="1" applyBorder="1" applyAlignment="1">
      <alignment horizontal="right"/>
    </xf>
    <xf numFmtId="4" fontId="24" fillId="0" borderId="3" xfId="0" applyNumberFormat="1" applyFont="1" applyBorder="1" applyAlignment="1">
      <alignment vertical="center" wrapText="1"/>
    </xf>
    <xf numFmtId="4" fontId="23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5" fillId="0" borderId="3" xfId="0" applyFont="1" applyBorder="1" applyAlignment="1">
      <alignment horizontal="left" vertical="justify"/>
    </xf>
    <xf numFmtId="0" fontId="15" fillId="0" borderId="3" xfId="0" applyFont="1" applyBorder="1" applyAlignment="1">
      <alignment horizontal="left" vertical="justify" wrapText="1"/>
    </xf>
    <xf numFmtId="0" fontId="0" fillId="0" borderId="3" xfId="0" applyBorder="1" applyAlignment="1">
      <alignment horizontal="left" vertical="justify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4" fontId="3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0" fillId="0" borderId="3" xfId="0" applyNumberFormat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horizontal="right" wrapText="1"/>
    </xf>
    <xf numFmtId="4" fontId="3" fillId="0" borderId="0" xfId="0" applyNumberFormat="1" applyFont="1" applyAlignment="1">
      <alignment vertical="center" wrapText="1"/>
    </xf>
    <xf numFmtId="4" fontId="0" fillId="0" borderId="0" xfId="0" applyNumberFormat="1"/>
    <xf numFmtId="4" fontId="3" fillId="0" borderId="3" xfId="0" applyNumberFormat="1" applyFont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 wrapText="1"/>
    </xf>
    <xf numFmtId="4" fontId="0" fillId="0" borderId="0" xfId="0" applyNumberFormat="1" applyAlignment="1">
      <alignment wrapText="1"/>
    </xf>
    <xf numFmtId="4" fontId="3" fillId="2" borderId="4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21" fillId="2" borderId="0" xfId="0" applyFont="1" applyFill="1" applyAlignment="1">
      <alignment horizontal="left" vertical="center" wrapText="1" indent="5"/>
    </xf>
    <xf numFmtId="0" fontId="26" fillId="0" borderId="0" xfId="0" applyFont="1" applyAlignment="1">
      <alignment horizontal="center"/>
    </xf>
    <xf numFmtId="0" fontId="21" fillId="0" borderId="0" xfId="0" applyFont="1"/>
    <xf numFmtId="3" fontId="15" fillId="0" borderId="3" xfId="0" applyNumberFormat="1" applyFont="1" applyBorder="1" applyAlignment="1">
      <alignment wrapText="1"/>
    </xf>
    <xf numFmtId="3" fontId="3" fillId="0" borderId="3" xfId="0" applyNumberFormat="1" applyFont="1" applyBorder="1" applyAlignment="1">
      <alignment horizontal="right" vertical="top"/>
    </xf>
    <xf numFmtId="0" fontId="10" fillId="2" borderId="3" xfId="0" quotePrefix="1" applyFont="1" applyFill="1" applyBorder="1" applyAlignment="1">
      <alignment horizontal="left" vertical="center" wrapText="1" indent="1"/>
    </xf>
    <xf numFmtId="0" fontId="25" fillId="2" borderId="6" xfId="0" applyFont="1" applyFill="1" applyBorder="1" applyAlignment="1">
      <alignment horizontal="left" vertical="center" wrapText="1" indent="1"/>
    </xf>
    <xf numFmtId="4" fontId="24" fillId="0" borderId="6" xfId="0" applyNumberFormat="1" applyFont="1" applyBorder="1" applyAlignment="1">
      <alignment vertical="center" wrapText="1"/>
    </xf>
    <xf numFmtId="4" fontId="27" fillId="2" borderId="3" xfId="0" quotePrefix="1" applyNumberFormat="1" applyFont="1" applyFill="1" applyBorder="1" applyAlignment="1">
      <alignment vertical="center" wrapText="1"/>
    </xf>
    <xf numFmtId="4" fontId="24" fillId="0" borderId="0" xfId="0" applyNumberFormat="1" applyFont="1" applyAlignment="1">
      <alignment vertical="center" wrapText="1"/>
    </xf>
    <xf numFmtId="4" fontId="24" fillId="2" borderId="0" xfId="0" applyNumberFormat="1" applyFont="1" applyFill="1" applyAlignment="1">
      <alignment horizontal="right"/>
    </xf>
    <xf numFmtId="0" fontId="25" fillId="2" borderId="7" xfId="0" applyFont="1" applyFill="1" applyBorder="1" applyAlignment="1">
      <alignment horizontal="left" vertical="center" wrapText="1" indent="1"/>
    </xf>
    <xf numFmtId="4" fontId="24" fillId="0" borderId="3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right" wrapText="1"/>
    </xf>
    <xf numFmtId="4" fontId="24" fillId="2" borderId="7" xfId="0" applyNumberFormat="1" applyFont="1" applyFill="1" applyBorder="1" applyAlignment="1">
      <alignment horizontal="right"/>
    </xf>
    <xf numFmtId="4" fontId="3" fillId="2" borderId="6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8" fillId="0" borderId="0" xfId="0" applyFont="1"/>
    <xf numFmtId="0" fontId="28" fillId="0" borderId="3" xfId="0" applyFont="1" applyBorder="1"/>
    <xf numFmtId="4" fontId="29" fillId="0" borderId="3" xfId="0" applyNumberFormat="1" applyFont="1" applyBorder="1" applyAlignment="1">
      <alignment horizontal="center"/>
    </xf>
    <xf numFmtId="0" fontId="28" fillId="0" borderId="3" xfId="0" applyFont="1" applyBorder="1" applyAlignment="1">
      <alignment horizontal="left" vertical="center" wrapText="1"/>
    </xf>
    <xf numFmtId="4" fontId="28" fillId="0" borderId="3" xfId="0" applyNumberFormat="1" applyFont="1" applyBorder="1"/>
    <xf numFmtId="0" fontId="25" fillId="2" borderId="0" xfId="0" applyFont="1" applyFill="1" applyAlignment="1">
      <alignment horizontal="left" vertical="center" wrapText="1" indent="1"/>
    </xf>
    <xf numFmtId="4" fontId="27" fillId="0" borderId="0" xfId="0" applyNumberFormat="1" applyFont="1" applyAlignment="1">
      <alignment vertical="center" wrapText="1"/>
    </xf>
    <xf numFmtId="4" fontId="27" fillId="2" borderId="0" xfId="0" applyNumberFormat="1" applyFont="1" applyFill="1" applyAlignment="1">
      <alignment horizontal="right"/>
    </xf>
    <xf numFmtId="4" fontId="27" fillId="2" borderId="3" xfId="0" applyNumberFormat="1" applyFont="1" applyFill="1" applyBorder="1" applyAlignment="1">
      <alignment horizontal="right"/>
    </xf>
    <xf numFmtId="4" fontId="27" fillId="2" borderId="3" xfId="0" applyNumberFormat="1" applyFont="1" applyFill="1" applyBorder="1" applyAlignment="1">
      <alignment vertical="center" wrapText="1"/>
    </xf>
    <xf numFmtId="3" fontId="27" fillId="0" borderId="3" xfId="0" applyNumberFormat="1" applyFont="1" applyBorder="1"/>
    <xf numFmtId="4" fontId="27" fillId="0" borderId="3" xfId="0" applyNumberFormat="1" applyFont="1" applyBorder="1"/>
    <xf numFmtId="0" fontId="30" fillId="0" borderId="0" xfId="0" applyFont="1"/>
    <xf numFmtId="0" fontId="30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/>
    <xf numFmtId="4" fontId="8" fillId="0" borderId="3" xfId="0" applyNumberFormat="1" applyFont="1" applyBorder="1"/>
    <xf numFmtId="0" fontId="30" fillId="0" borderId="3" xfId="0" applyFont="1" applyBorder="1"/>
    <xf numFmtId="4" fontId="8" fillId="0" borderId="0" xfId="0" applyNumberFormat="1" applyFont="1"/>
    <xf numFmtId="0" fontId="10" fillId="0" borderId="1" xfId="0" quotePrefix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0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1" xfId="0" quotePrefix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8" fillId="2" borderId="1" xfId="0" quotePrefix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6"/>
    </xf>
    <xf numFmtId="0" fontId="3" fillId="2" borderId="2" xfId="0" applyFont="1" applyFill="1" applyBorder="1" applyAlignment="1">
      <alignment horizontal="left" vertical="center" wrapText="1" indent="6"/>
    </xf>
    <xf numFmtId="0" fontId="3" fillId="2" borderId="4" xfId="0" applyFont="1" applyFill="1" applyBorder="1" applyAlignment="1">
      <alignment horizontal="left" vertical="center" wrapText="1" indent="6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0" fontId="3" fillId="2" borderId="4" xfId="0" applyFont="1" applyFill="1" applyBorder="1" applyAlignment="1">
      <alignment horizontal="left" vertical="center" wrapText="1" indent="7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2" xfId="0" applyFont="1" applyFill="1" applyBorder="1" applyAlignment="1">
      <alignment horizontal="left" vertical="center" wrapText="1" indent="5"/>
    </xf>
    <xf numFmtId="0" fontId="3" fillId="2" borderId="4" xfId="0" applyFont="1" applyFill="1" applyBorder="1" applyAlignment="1">
      <alignment horizontal="left" vertical="center" wrapText="1" indent="5"/>
    </xf>
    <xf numFmtId="0" fontId="15" fillId="0" borderId="1" xfId="0" applyFont="1" applyBorder="1" applyAlignment="1">
      <alignment horizontal="left" vertical="center" wrapText="1" indent="7"/>
    </xf>
    <xf numFmtId="0" fontId="15" fillId="0" borderId="2" xfId="0" applyFont="1" applyBorder="1" applyAlignment="1">
      <alignment horizontal="left" vertical="center" wrapText="1" indent="7"/>
    </xf>
    <xf numFmtId="0" fontId="15" fillId="0" borderId="4" xfId="0" applyFont="1" applyBorder="1" applyAlignment="1">
      <alignment horizontal="left" vertical="center" wrapText="1" indent="7"/>
    </xf>
    <xf numFmtId="0" fontId="8" fillId="2" borderId="1" xfId="0" applyFont="1" applyFill="1" applyBorder="1" applyAlignment="1">
      <alignment horizontal="left" vertical="center" wrapText="1" indent="5"/>
    </xf>
    <xf numFmtId="0" fontId="8" fillId="2" borderId="2" xfId="0" applyFont="1" applyFill="1" applyBorder="1" applyAlignment="1">
      <alignment horizontal="left" vertical="center" wrapText="1" indent="5"/>
    </xf>
    <xf numFmtId="0" fontId="8" fillId="2" borderId="4" xfId="0" applyFont="1" applyFill="1" applyBorder="1" applyAlignment="1">
      <alignment horizontal="left" vertical="center" wrapText="1" indent="5"/>
    </xf>
    <xf numFmtId="0" fontId="10" fillId="0" borderId="1" xfId="0" applyFont="1" applyBorder="1" applyAlignment="1">
      <alignment horizontal="left" vertical="center" wrapText="1" indent="4"/>
    </xf>
    <xf numFmtId="0" fontId="10" fillId="0" borderId="2" xfId="0" applyFont="1" applyBorder="1" applyAlignment="1">
      <alignment horizontal="left" vertical="center" wrapText="1" indent="4"/>
    </xf>
    <xf numFmtId="0" fontId="14" fillId="0" borderId="1" xfId="0" applyFont="1" applyBorder="1" applyAlignment="1">
      <alignment horizontal="left" vertical="center" wrapText="1" indent="4"/>
    </xf>
    <xf numFmtId="0" fontId="14" fillId="0" borderId="2" xfId="0" applyFont="1" applyBorder="1" applyAlignment="1">
      <alignment horizontal="left" vertical="center" wrapText="1" indent="4"/>
    </xf>
    <xf numFmtId="0" fontId="14" fillId="0" borderId="3" xfId="0" applyFont="1" applyBorder="1" applyAlignment="1">
      <alignment horizontal="left" vertical="center" wrapText="1" indent="4"/>
    </xf>
    <xf numFmtId="0" fontId="8" fillId="2" borderId="1" xfId="0" applyFont="1" applyFill="1" applyBorder="1" applyAlignment="1">
      <alignment horizontal="left" vertical="center" wrapText="1" indent="7"/>
    </xf>
    <xf numFmtId="0" fontId="8" fillId="2" borderId="2" xfId="0" applyFont="1" applyFill="1" applyBorder="1" applyAlignment="1">
      <alignment horizontal="left" vertical="center" wrapText="1" indent="7"/>
    </xf>
    <xf numFmtId="0" fontId="8" fillId="2" borderId="4" xfId="0" applyFont="1" applyFill="1" applyBorder="1" applyAlignment="1">
      <alignment horizontal="left" vertical="center" wrapText="1" indent="7"/>
    </xf>
    <xf numFmtId="0" fontId="8" fillId="2" borderId="1" xfId="0" applyFont="1" applyFill="1" applyBorder="1" applyAlignment="1">
      <alignment horizontal="left" vertical="center" wrapText="1" indent="6"/>
    </xf>
    <xf numFmtId="0" fontId="8" fillId="2" borderId="2" xfId="0" applyFont="1" applyFill="1" applyBorder="1" applyAlignment="1">
      <alignment horizontal="left" vertical="center" wrapText="1" indent="6"/>
    </xf>
    <xf numFmtId="0" fontId="8" fillId="2" borderId="4" xfId="0" applyFont="1" applyFill="1" applyBorder="1" applyAlignment="1">
      <alignment horizontal="left" vertical="center" wrapText="1" indent="6"/>
    </xf>
    <xf numFmtId="0" fontId="8" fillId="0" borderId="1" xfId="0" applyFont="1" applyBorder="1" applyAlignment="1">
      <alignment horizontal="left" vertical="center" wrapText="1" indent="5"/>
    </xf>
    <xf numFmtId="0" fontId="8" fillId="0" borderId="2" xfId="0" applyFont="1" applyBorder="1" applyAlignment="1">
      <alignment horizontal="left" vertical="center" wrapText="1" indent="5"/>
    </xf>
    <xf numFmtId="0" fontId="8" fillId="0" borderId="4" xfId="0" applyFont="1" applyBorder="1" applyAlignment="1">
      <alignment horizontal="left" vertical="center" wrapText="1" indent="5"/>
    </xf>
    <xf numFmtId="0" fontId="15" fillId="0" borderId="2" xfId="0" applyFont="1" applyBorder="1" applyAlignment="1">
      <alignment horizontal="left" vertical="center" wrapText="1" indent="6"/>
    </xf>
    <xf numFmtId="0" fontId="15" fillId="0" borderId="4" xfId="0" applyFont="1" applyBorder="1" applyAlignment="1">
      <alignment horizontal="left" vertical="center" wrapText="1" indent="6"/>
    </xf>
    <xf numFmtId="0" fontId="15" fillId="0" borderId="3" xfId="0" applyFont="1" applyBorder="1" applyAlignment="1">
      <alignment horizontal="left" vertical="center" wrapText="1" indent="7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 indent="4"/>
    </xf>
    <xf numFmtId="0" fontId="6" fillId="2" borderId="1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6" fillId="2" borderId="4" xfId="0" applyFont="1" applyFill="1" applyBorder="1" applyAlignment="1">
      <alignment horizontal="left" vertical="center" wrapText="1" indent="3"/>
    </xf>
    <xf numFmtId="0" fontId="6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2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4" xfId="0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4"/>
    </xf>
    <xf numFmtId="0" fontId="15" fillId="0" borderId="3" xfId="0" applyFont="1" applyBorder="1" applyAlignment="1">
      <alignment horizontal="left" vertical="center" wrapText="1" indent="5"/>
    </xf>
    <xf numFmtId="0" fontId="15" fillId="0" borderId="1" xfId="0" applyFont="1" applyBorder="1" applyAlignment="1">
      <alignment horizontal="left" vertical="center" wrapText="1" indent="5"/>
    </xf>
    <xf numFmtId="0" fontId="15" fillId="0" borderId="2" xfId="0" applyFont="1" applyBorder="1" applyAlignment="1">
      <alignment horizontal="left" vertical="center" wrapText="1" indent="5"/>
    </xf>
    <xf numFmtId="0" fontId="15" fillId="0" borderId="4" xfId="0" applyFont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8"/>
    </xf>
    <xf numFmtId="0" fontId="15" fillId="0" borderId="2" xfId="0" applyFont="1" applyBorder="1" applyAlignment="1">
      <alignment horizontal="left" vertical="center" wrapText="1" indent="8"/>
    </xf>
    <xf numFmtId="0" fontId="15" fillId="0" borderId="4" xfId="0" applyFont="1" applyBorder="1" applyAlignment="1">
      <alignment horizontal="left" vertical="center" wrapText="1" indent="8"/>
    </xf>
    <xf numFmtId="0" fontId="3" fillId="0" borderId="1" xfId="0" applyFont="1" applyBorder="1" applyAlignment="1">
      <alignment horizontal="left" vertical="center" wrapText="1" indent="5"/>
    </xf>
    <xf numFmtId="0" fontId="3" fillId="0" borderId="2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left" vertical="center" wrapText="1" indent="5"/>
    </xf>
    <xf numFmtId="0" fontId="3" fillId="2" borderId="2" xfId="0" applyFont="1" applyFill="1" applyBorder="1" applyAlignment="1">
      <alignment horizontal="left" vertical="center" wrapText="1" indent="8"/>
    </xf>
    <xf numFmtId="0" fontId="3" fillId="2" borderId="4" xfId="0" applyFont="1" applyFill="1" applyBorder="1" applyAlignment="1">
      <alignment horizontal="left" vertical="center" wrapText="1" indent="8"/>
    </xf>
    <xf numFmtId="0" fontId="3" fillId="0" borderId="1" xfId="0" applyFont="1" applyBorder="1" applyAlignment="1">
      <alignment horizontal="left" vertical="center" wrapText="1" indent="6"/>
    </xf>
    <xf numFmtId="0" fontId="3" fillId="0" borderId="2" xfId="0" applyFont="1" applyBorder="1" applyAlignment="1">
      <alignment horizontal="left" vertical="center" wrapText="1" indent="6"/>
    </xf>
    <xf numFmtId="0" fontId="3" fillId="0" borderId="4" xfId="0" applyFont="1" applyBorder="1" applyAlignment="1">
      <alignment horizontal="left" vertical="center" wrapText="1" indent="6"/>
    </xf>
    <xf numFmtId="0" fontId="3" fillId="0" borderId="1" xfId="0" applyFont="1" applyBorder="1" applyAlignment="1">
      <alignment horizontal="left" vertical="center" wrapText="1" indent="7"/>
    </xf>
    <xf numFmtId="0" fontId="3" fillId="0" borderId="2" xfId="0" applyFont="1" applyBorder="1" applyAlignment="1">
      <alignment horizontal="left" vertical="center" wrapText="1" indent="7"/>
    </xf>
    <xf numFmtId="0" fontId="3" fillId="0" borderId="4" xfId="0" applyFont="1" applyBorder="1" applyAlignment="1">
      <alignment horizontal="left" vertical="center" wrapText="1" indent="7"/>
    </xf>
    <xf numFmtId="0" fontId="3" fillId="0" borderId="1" xfId="0" applyFont="1" applyBorder="1" applyAlignment="1">
      <alignment horizontal="left" vertical="center" wrapText="1" indent="8"/>
    </xf>
    <xf numFmtId="0" fontId="8" fillId="2" borderId="1" xfId="0" applyFont="1" applyFill="1" applyBorder="1" applyAlignment="1">
      <alignment horizontal="left" vertical="top" indent="8"/>
    </xf>
    <xf numFmtId="0" fontId="8" fillId="2" borderId="2" xfId="0" applyFont="1" applyFill="1" applyBorder="1" applyAlignment="1">
      <alignment horizontal="left" vertical="top" indent="8"/>
    </xf>
    <xf numFmtId="0" fontId="8" fillId="2" borderId="4" xfId="0" applyFont="1" applyFill="1" applyBorder="1" applyAlignment="1">
      <alignment horizontal="left" vertical="top" indent="8"/>
    </xf>
    <xf numFmtId="0" fontId="8" fillId="2" borderId="1" xfId="0" applyFont="1" applyFill="1" applyBorder="1" applyAlignment="1">
      <alignment horizontal="left" vertical="top" wrapText="1" indent="8"/>
    </xf>
    <xf numFmtId="0" fontId="8" fillId="2" borderId="2" xfId="0" applyFont="1" applyFill="1" applyBorder="1" applyAlignment="1">
      <alignment horizontal="left" vertical="top" wrapText="1" indent="8"/>
    </xf>
    <xf numFmtId="0" fontId="8" fillId="2" borderId="4" xfId="0" applyFont="1" applyFill="1" applyBorder="1" applyAlignment="1">
      <alignment horizontal="left" vertical="top" wrapText="1" indent="8"/>
    </xf>
    <xf numFmtId="0" fontId="3" fillId="2" borderId="1" xfId="0" applyFont="1" applyFill="1" applyBorder="1" applyAlignment="1">
      <alignment horizontal="left" vertical="top" wrapText="1" indent="8"/>
    </xf>
    <xf numFmtId="0" fontId="15" fillId="0" borderId="2" xfId="0" applyFont="1" applyBorder="1" applyAlignment="1">
      <alignment horizontal="left" vertical="top" wrapText="1" indent="8"/>
    </xf>
    <xf numFmtId="0" fontId="15" fillId="0" borderId="4" xfId="0" applyFont="1" applyBorder="1" applyAlignment="1">
      <alignment horizontal="left" vertical="top" wrapText="1" indent="8"/>
    </xf>
    <xf numFmtId="0" fontId="3" fillId="2" borderId="2" xfId="0" applyFont="1" applyFill="1" applyBorder="1" applyAlignment="1">
      <alignment horizontal="left" vertical="top" wrapText="1" indent="8"/>
    </xf>
    <xf numFmtId="0" fontId="3" fillId="2" borderId="4" xfId="0" applyFont="1" applyFill="1" applyBorder="1" applyAlignment="1">
      <alignment horizontal="left" vertical="top" wrapText="1" indent="8"/>
    </xf>
    <xf numFmtId="0" fontId="15" fillId="2" borderId="1" xfId="0" applyFont="1" applyFill="1" applyBorder="1" applyAlignment="1">
      <alignment horizontal="left" vertical="center" wrapText="1" indent="5"/>
    </xf>
    <xf numFmtId="0" fontId="15" fillId="2" borderId="2" xfId="0" applyFont="1" applyFill="1" applyBorder="1" applyAlignment="1">
      <alignment horizontal="left" vertical="center" wrapText="1" indent="5"/>
    </xf>
    <xf numFmtId="0" fontId="15" fillId="2" borderId="4" xfId="0" applyFont="1" applyFill="1" applyBorder="1" applyAlignment="1">
      <alignment horizontal="left" vertical="center" wrapText="1" indent="5"/>
    </xf>
    <xf numFmtId="0" fontId="3" fillId="0" borderId="1" xfId="0" applyFont="1" applyBorder="1" applyAlignment="1">
      <alignment horizontal="left" vertical="top" wrapText="1" indent="8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6"/>
    </xf>
    <xf numFmtId="0" fontId="15" fillId="0" borderId="0" xfId="0" applyFont="1" applyAlignment="1">
      <alignment horizontal="left" vertical="center" wrapText="1" indent="7"/>
    </xf>
    <xf numFmtId="0" fontId="3" fillId="2" borderId="0" xfId="0" applyFont="1" applyFill="1" applyAlignment="1">
      <alignment horizontal="left" vertical="center" wrapText="1" indent="8"/>
    </xf>
    <xf numFmtId="0" fontId="15" fillId="0" borderId="0" xfId="0" applyFont="1" applyAlignment="1">
      <alignment horizontal="left" vertical="center" wrapText="1" indent="8"/>
    </xf>
    <xf numFmtId="0" fontId="21" fillId="2" borderId="0" xfId="0" applyFont="1" applyFill="1" applyAlignment="1">
      <alignment horizontal="left" vertical="center" wrapText="1" indent="5"/>
    </xf>
    <xf numFmtId="0" fontId="21" fillId="2" borderId="0" xfId="0" applyFont="1" applyFill="1" applyAlignment="1">
      <alignment horizontal="left" vertical="top" indent="8"/>
    </xf>
    <xf numFmtId="0" fontId="8" fillId="2" borderId="1" xfId="0" applyFont="1" applyFill="1" applyBorder="1" applyAlignment="1">
      <alignment horizontal="left" vertical="center" wrapText="1" indent="8"/>
    </xf>
    <xf numFmtId="0" fontId="8" fillId="0" borderId="2" xfId="0" applyFont="1" applyBorder="1" applyAlignment="1">
      <alignment horizontal="left" vertical="center" wrapText="1" indent="8"/>
    </xf>
    <xf numFmtId="0" fontId="8" fillId="0" borderId="4" xfId="0" applyFont="1" applyBorder="1" applyAlignment="1">
      <alignment horizontal="left" vertical="center" wrapText="1" indent="8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workbookViewId="0">
      <selection activeCell="H12" sqref="H12"/>
    </sheetView>
  </sheetViews>
  <sheetFormatPr defaultRowHeight="15" x14ac:dyDescent="0.25"/>
  <cols>
    <col min="5" max="8" width="25.28515625" customWidth="1"/>
    <col min="259" max="264" width="25.28515625" customWidth="1"/>
    <col min="515" max="520" width="25.28515625" customWidth="1"/>
    <col min="771" max="776" width="25.28515625" customWidth="1"/>
    <col min="1027" max="1032" width="25.28515625" customWidth="1"/>
    <col min="1283" max="1288" width="25.28515625" customWidth="1"/>
    <col min="1539" max="1544" width="25.28515625" customWidth="1"/>
    <col min="1795" max="1800" width="25.28515625" customWidth="1"/>
    <col min="2051" max="2056" width="25.28515625" customWidth="1"/>
    <col min="2307" max="2312" width="25.28515625" customWidth="1"/>
    <col min="2563" max="2568" width="25.28515625" customWidth="1"/>
    <col min="2819" max="2824" width="25.28515625" customWidth="1"/>
    <col min="3075" max="3080" width="25.28515625" customWidth="1"/>
    <col min="3331" max="3336" width="25.28515625" customWidth="1"/>
    <col min="3587" max="3592" width="25.28515625" customWidth="1"/>
    <col min="3843" max="3848" width="25.28515625" customWidth="1"/>
    <col min="4099" max="4104" width="25.28515625" customWidth="1"/>
    <col min="4355" max="4360" width="25.28515625" customWidth="1"/>
    <col min="4611" max="4616" width="25.28515625" customWidth="1"/>
    <col min="4867" max="4872" width="25.28515625" customWidth="1"/>
    <col min="5123" max="5128" width="25.28515625" customWidth="1"/>
    <col min="5379" max="5384" width="25.28515625" customWidth="1"/>
    <col min="5635" max="5640" width="25.28515625" customWidth="1"/>
    <col min="5891" max="5896" width="25.28515625" customWidth="1"/>
    <col min="6147" max="6152" width="25.28515625" customWidth="1"/>
    <col min="6403" max="6408" width="25.28515625" customWidth="1"/>
    <col min="6659" max="6664" width="25.28515625" customWidth="1"/>
    <col min="6915" max="6920" width="25.28515625" customWidth="1"/>
    <col min="7171" max="7176" width="25.28515625" customWidth="1"/>
    <col min="7427" max="7432" width="25.28515625" customWidth="1"/>
    <col min="7683" max="7688" width="25.28515625" customWidth="1"/>
    <col min="7939" max="7944" width="25.28515625" customWidth="1"/>
    <col min="8195" max="8200" width="25.28515625" customWidth="1"/>
    <col min="8451" max="8456" width="25.28515625" customWidth="1"/>
    <col min="8707" max="8712" width="25.28515625" customWidth="1"/>
    <col min="8963" max="8968" width="25.28515625" customWidth="1"/>
    <col min="9219" max="9224" width="25.28515625" customWidth="1"/>
    <col min="9475" max="9480" width="25.28515625" customWidth="1"/>
    <col min="9731" max="9736" width="25.28515625" customWidth="1"/>
    <col min="9987" max="9992" width="25.28515625" customWidth="1"/>
    <col min="10243" max="10248" width="25.28515625" customWidth="1"/>
    <col min="10499" max="10504" width="25.28515625" customWidth="1"/>
    <col min="10755" max="10760" width="25.28515625" customWidth="1"/>
    <col min="11011" max="11016" width="25.28515625" customWidth="1"/>
    <col min="11267" max="11272" width="25.28515625" customWidth="1"/>
    <col min="11523" max="11528" width="25.28515625" customWidth="1"/>
    <col min="11779" max="11784" width="25.28515625" customWidth="1"/>
    <col min="12035" max="12040" width="25.28515625" customWidth="1"/>
    <col min="12291" max="12296" width="25.28515625" customWidth="1"/>
    <col min="12547" max="12552" width="25.28515625" customWidth="1"/>
    <col min="12803" max="12808" width="25.28515625" customWidth="1"/>
    <col min="13059" max="13064" width="25.28515625" customWidth="1"/>
    <col min="13315" max="13320" width="25.28515625" customWidth="1"/>
    <col min="13571" max="13576" width="25.28515625" customWidth="1"/>
    <col min="13827" max="13832" width="25.28515625" customWidth="1"/>
    <col min="14083" max="14088" width="25.28515625" customWidth="1"/>
    <col min="14339" max="14344" width="25.28515625" customWidth="1"/>
    <col min="14595" max="14600" width="25.28515625" customWidth="1"/>
    <col min="14851" max="14856" width="25.28515625" customWidth="1"/>
    <col min="15107" max="15112" width="25.28515625" customWidth="1"/>
    <col min="15363" max="15368" width="25.28515625" customWidth="1"/>
    <col min="15619" max="15624" width="25.28515625" customWidth="1"/>
    <col min="15875" max="15880" width="25.28515625" customWidth="1"/>
    <col min="16131" max="16136" width="25.28515625" customWidth="1"/>
  </cols>
  <sheetData>
    <row r="1" spans="1:8" ht="42" customHeight="1" x14ac:dyDescent="0.25">
      <c r="A1" s="178" t="s">
        <v>190</v>
      </c>
      <c r="B1" s="178"/>
      <c r="C1" s="178"/>
      <c r="D1" s="178"/>
      <c r="E1" s="178"/>
      <c r="F1" s="178"/>
      <c r="G1" s="178"/>
      <c r="H1" s="178"/>
    </row>
    <row r="2" spans="1:8" ht="18" x14ac:dyDescent="0.25">
      <c r="A2" s="1"/>
      <c r="B2" s="1"/>
      <c r="C2" s="1"/>
      <c r="D2" s="1"/>
      <c r="E2" s="1"/>
      <c r="F2" s="1"/>
      <c r="G2" s="1"/>
      <c r="H2" s="1"/>
    </row>
    <row r="3" spans="1:8" ht="15.75" x14ac:dyDescent="0.25">
      <c r="A3" s="178" t="s">
        <v>19</v>
      </c>
      <c r="B3" s="178"/>
      <c r="C3" s="178"/>
      <c r="D3" s="178"/>
      <c r="E3" s="178"/>
      <c r="F3" s="178"/>
      <c r="G3" s="182"/>
      <c r="H3" s="182"/>
    </row>
    <row r="4" spans="1:8" ht="18" x14ac:dyDescent="0.25">
      <c r="A4" s="1"/>
      <c r="B4" s="1"/>
      <c r="C4" s="1"/>
      <c r="D4" s="1"/>
      <c r="E4" s="1"/>
      <c r="F4" s="1"/>
      <c r="G4" s="2"/>
      <c r="H4" s="2"/>
    </row>
    <row r="5" spans="1:8" ht="18" customHeight="1" x14ac:dyDescent="0.25">
      <c r="A5" s="178" t="s">
        <v>25</v>
      </c>
      <c r="B5" s="179"/>
      <c r="C5" s="179"/>
      <c r="D5" s="179"/>
      <c r="E5" s="179"/>
      <c r="F5" s="179"/>
      <c r="G5" s="179"/>
      <c r="H5" s="179"/>
    </row>
    <row r="6" spans="1:8" ht="18" x14ac:dyDescent="0.25">
      <c r="A6" s="42"/>
      <c r="B6" s="43"/>
      <c r="C6" s="43"/>
      <c r="D6" s="43"/>
      <c r="E6" s="44"/>
      <c r="F6" s="33"/>
      <c r="G6" s="33"/>
      <c r="H6" s="40"/>
    </row>
    <row r="7" spans="1:8" x14ac:dyDescent="0.25">
      <c r="A7" s="34"/>
      <c r="B7" s="35"/>
      <c r="C7" s="35"/>
      <c r="D7" s="36"/>
      <c r="E7" s="45"/>
      <c r="F7" s="46" t="s">
        <v>191</v>
      </c>
      <c r="G7" s="46" t="s">
        <v>154</v>
      </c>
      <c r="H7" s="46" t="s">
        <v>192</v>
      </c>
    </row>
    <row r="8" spans="1:8" x14ac:dyDescent="0.25">
      <c r="A8" s="183" t="s">
        <v>0</v>
      </c>
      <c r="B8" s="174"/>
      <c r="C8" s="174"/>
      <c r="D8" s="174"/>
      <c r="E8" s="184"/>
      <c r="F8" s="37">
        <f>F9+F10</f>
        <v>1932482</v>
      </c>
      <c r="G8" s="37">
        <f>H8-F8</f>
        <v>557385</v>
      </c>
      <c r="H8" s="37">
        <f>H9+H10</f>
        <v>2489867</v>
      </c>
    </row>
    <row r="9" spans="1:8" x14ac:dyDescent="0.25">
      <c r="A9" s="185" t="s">
        <v>128</v>
      </c>
      <c r="B9" s="181"/>
      <c r="C9" s="181"/>
      <c r="D9" s="181"/>
      <c r="E9" s="172"/>
      <c r="F9" s="38">
        <v>1932482</v>
      </c>
      <c r="G9" s="37">
        <f t="shared" ref="G9:G14" si="0">H9-F9</f>
        <v>557385</v>
      </c>
      <c r="H9" s="38">
        <v>2489867</v>
      </c>
    </row>
    <row r="10" spans="1:8" x14ac:dyDescent="0.25">
      <c r="A10" s="171" t="s">
        <v>129</v>
      </c>
      <c r="B10" s="172"/>
      <c r="C10" s="172"/>
      <c r="D10" s="172"/>
      <c r="E10" s="172"/>
      <c r="F10" s="38">
        <v>0</v>
      </c>
      <c r="G10" s="37">
        <f t="shared" si="0"/>
        <v>0</v>
      </c>
      <c r="H10" s="38">
        <v>0</v>
      </c>
    </row>
    <row r="11" spans="1:8" x14ac:dyDescent="0.25">
      <c r="A11" s="41" t="s">
        <v>1</v>
      </c>
      <c r="B11" s="47"/>
      <c r="C11" s="47"/>
      <c r="D11" s="47"/>
      <c r="E11" s="47"/>
      <c r="F11" s="37">
        <f>F12+F13</f>
        <v>1871482</v>
      </c>
      <c r="G11" s="37">
        <f t="shared" si="0"/>
        <v>568696</v>
      </c>
      <c r="H11" s="37">
        <f>H12+H13</f>
        <v>2440178</v>
      </c>
    </row>
    <row r="12" spans="1:8" x14ac:dyDescent="0.25">
      <c r="A12" s="180" t="s">
        <v>130</v>
      </c>
      <c r="B12" s="181"/>
      <c r="C12" s="181"/>
      <c r="D12" s="181"/>
      <c r="E12" s="181"/>
      <c r="F12" s="38">
        <v>1164482</v>
      </c>
      <c r="G12" s="37">
        <f t="shared" si="0"/>
        <v>-2096</v>
      </c>
      <c r="H12" s="48">
        <v>1162386</v>
      </c>
    </row>
    <row r="13" spans="1:8" x14ac:dyDescent="0.25">
      <c r="A13" s="171" t="s">
        <v>131</v>
      </c>
      <c r="B13" s="172"/>
      <c r="C13" s="172"/>
      <c r="D13" s="172"/>
      <c r="E13" s="172"/>
      <c r="F13" s="38">
        <v>707000</v>
      </c>
      <c r="G13" s="37">
        <f t="shared" si="0"/>
        <v>570792</v>
      </c>
      <c r="H13" s="48">
        <v>1277792</v>
      </c>
    </row>
    <row r="14" spans="1:8" x14ac:dyDescent="0.25">
      <c r="A14" s="173" t="s">
        <v>141</v>
      </c>
      <c r="B14" s="174"/>
      <c r="C14" s="174"/>
      <c r="D14" s="174"/>
      <c r="E14" s="174"/>
      <c r="F14" s="37">
        <f>F8-F11</f>
        <v>61000</v>
      </c>
      <c r="G14" s="37">
        <f t="shared" si="0"/>
        <v>-11311</v>
      </c>
      <c r="H14" s="37">
        <f>H8-H11</f>
        <v>49689</v>
      </c>
    </row>
    <row r="15" spans="1:8" ht="18" x14ac:dyDescent="0.25">
      <c r="A15" s="1"/>
      <c r="B15" s="49"/>
      <c r="C15" s="49"/>
      <c r="D15" s="49"/>
      <c r="E15" s="49"/>
      <c r="F15" s="50"/>
      <c r="G15" s="50"/>
      <c r="H15" s="50"/>
    </row>
    <row r="16" spans="1:8" ht="18" customHeight="1" x14ac:dyDescent="0.25">
      <c r="A16" s="178" t="s">
        <v>26</v>
      </c>
      <c r="B16" s="179"/>
      <c r="C16" s="179"/>
      <c r="D16" s="179"/>
      <c r="E16" s="179"/>
      <c r="F16" s="179"/>
      <c r="G16" s="179"/>
      <c r="H16" s="179"/>
    </row>
    <row r="17" spans="1:8" ht="18" x14ac:dyDescent="0.25">
      <c r="A17" s="1"/>
      <c r="B17" s="49"/>
      <c r="C17" s="49"/>
      <c r="D17" s="49"/>
      <c r="E17" s="49"/>
      <c r="F17" s="50"/>
      <c r="G17" s="50"/>
      <c r="H17" s="50"/>
    </row>
    <row r="18" spans="1:8" x14ac:dyDescent="0.25">
      <c r="A18" s="34"/>
      <c r="B18" s="35"/>
      <c r="C18" s="35"/>
      <c r="D18" s="36"/>
      <c r="E18" s="45"/>
      <c r="F18" s="46" t="s">
        <v>191</v>
      </c>
      <c r="G18" s="46" t="s">
        <v>154</v>
      </c>
      <c r="H18" s="46" t="s">
        <v>192</v>
      </c>
    </row>
    <row r="19" spans="1:8" ht="15.75" customHeight="1" x14ac:dyDescent="0.25">
      <c r="A19" s="171" t="s">
        <v>132</v>
      </c>
      <c r="B19" s="172"/>
      <c r="C19" s="172"/>
      <c r="D19" s="172"/>
      <c r="E19" s="172"/>
      <c r="F19" s="38">
        <v>0</v>
      </c>
      <c r="G19" s="38">
        <f>H19-F19</f>
        <v>0</v>
      </c>
      <c r="H19" s="48">
        <v>0</v>
      </c>
    </row>
    <row r="20" spans="1:8" x14ac:dyDescent="0.25">
      <c r="A20" s="171" t="s">
        <v>133</v>
      </c>
      <c r="B20" s="172"/>
      <c r="C20" s="172"/>
      <c r="D20" s="172"/>
      <c r="E20" s="172"/>
      <c r="F20" s="38">
        <v>0</v>
      </c>
      <c r="G20" s="38">
        <f t="shared" ref="G20:G22" si="1">H20-F20</f>
        <v>0</v>
      </c>
      <c r="H20" s="48">
        <v>0</v>
      </c>
    </row>
    <row r="21" spans="1:8" x14ac:dyDescent="0.25">
      <c r="A21" s="173" t="s">
        <v>2</v>
      </c>
      <c r="B21" s="174"/>
      <c r="C21" s="174"/>
      <c r="D21" s="174"/>
      <c r="E21" s="174"/>
      <c r="F21" s="37">
        <f>F19-F20</f>
        <v>0</v>
      </c>
      <c r="G21" s="38">
        <f t="shared" si="1"/>
        <v>0</v>
      </c>
      <c r="H21" s="37">
        <f>H19-H20</f>
        <v>0</v>
      </c>
    </row>
    <row r="22" spans="1:8" x14ac:dyDescent="0.25">
      <c r="A22" s="173" t="s">
        <v>142</v>
      </c>
      <c r="B22" s="174"/>
      <c r="C22" s="174"/>
      <c r="D22" s="174"/>
      <c r="E22" s="174"/>
      <c r="F22" s="37">
        <v>61000</v>
      </c>
      <c r="G22" s="38">
        <f t="shared" si="1"/>
        <v>-11311</v>
      </c>
      <c r="H22" s="37">
        <v>49689</v>
      </c>
    </row>
    <row r="23" spans="1:8" ht="15" customHeight="1" x14ac:dyDescent="0.25">
      <c r="A23" s="51"/>
      <c r="B23" s="49"/>
      <c r="C23" s="49"/>
      <c r="D23" s="49"/>
      <c r="E23" s="49"/>
      <c r="F23" s="50"/>
      <c r="G23" s="50"/>
      <c r="H23" s="50"/>
    </row>
    <row r="24" spans="1:8" ht="15" customHeight="1" x14ac:dyDescent="0.25">
      <c r="A24" s="178" t="s">
        <v>134</v>
      </c>
      <c r="B24" s="179"/>
      <c r="C24" s="179"/>
      <c r="D24" s="179"/>
      <c r="E24" s="179"/>
      <c r="F24" s="179"/>
      <c r="G24" s="179"/>
      <c r="H24" s="179"/>
    </row>
    <row r="25" spans="1:8" ht="11.25" customHeight="1" x14ac:dyDescent="0.25">
      <c r="A25" s="59"/>
      <c r="B25" s="60"/>
      <c r="C25" s="60"/>
      <c r="D25" s="60"/>
      <c r="E25" s="60"/>
      <c r="F25" s="60"/>
      <c r="G25" s="60"/>
      <c r="H25" s="60"/>
    </row>
    <row r="26" spans="1:8" x14ac:dyDescent="0.25">
      <c r="A26" s="34"/>
      <c r="B26" s="35"/>
      <c r="C26" s="35"/>
      <c r="D26" s="36"/>
      <c r="E26" s="45"/>
      <c r="F26" s="46" t="s">
        <v>191</v>
      </c>
      <c r="G26" s="46" t="s">
        <v>154</v>
      </c>
      <c r="H26" s="46" t="s">
        <v>192</v>
      </c>
    </row>
    <row r="27" spans="1:8" ht="30" customHeight="1" x14ac:dyDescent="0.25">
      <c r="A27" s="175" t="s">
        <v>143</v>
      </c>
      <c r="B27" s="176"/>
      <c r="C27" s="176"/>
      <c r="D27" s="176"/>
      <c r="E27" s="177"/>
      <c r="F27" s="61">
        <v>-61000</v>
      </c>
      <c r="G27" s="61">
        <f>H27-F27</f>
        <v>11311</v>
      </c>
      <c r="H27" s="62">
        <v>-49689</v>
      </c>
    </row>
    <row r="28" spans="1:8" ht="15" customHeight="1" x14ac:dyDescent="0.25">
      <c r="A28" s="173" t="s">
        <v>136</v>
      </c>
      <c r="B28" s="174"/>
      <c r="C28" s="174"/>
      <c r="D28" s="174"/>
      <c r="E28" s="174"/>
      <c r="F28" s="63">
        <v>0</v>
      </c>
      <c r="G28" s="61">
        <f>H28-F28</f>
        <v>0</v>
      </c>
      <c r="H28" s="63">
        <v>0</v>
      </c>
    </row>
    <row r="29" spans="1:8" ht="44.25" customHeight="1" x14ac:dyDescent="0.25">
      <c r="A29" s="183" t="s">
        <v>137</v>
      </c>
      <c r="B29" s="189"/>
      <c r="C29" s="189"/>
      <c r="D29" s="189"/>
      <c r="E29" s="190"/>
      <c r="F29" s="63">
        <v>0</v>
      </c>
      <c r="G29" s="63">
        <v>0</v>
      </c>
      <c r="H29" s="64">
        <v>0</v>
      </c>
    </row>
    <row r="30" spans="1:8" ht="15" customHeight="1" x14ac:dyDescent="0.25">
      <c r="A30" s="65"/>
      <c r="B30" s="66"/>
      <c r="C30" s="66"/>
      <c r="D30" s="66"/>
      <c r="E30" s="66"/>
      <c r="F30" s="66"/>
      <c r="G30" s="66"/>
      <c r="H30" s="66"/>
    </row>
    <row r="31" spans="1:8" ht="15.75" x14ac:dyDescent="0.25">
      <c r="A31" s="188" t="s">
        <v>138</v>
      </c>
      <c r="B31" s="188"/>
      <c r="C31" s="188"/>
      <c r="D31" s="188"/>
      <c r="E31" s="188"/>
      <c r="F31" s="188"/>
      <c r="G31" s="188"/>
      <c r="H31" s="188"/>
    </row>
    <row r="32" spans="1:8" ht="18" x14ac:dyDescent="0.25">
      <c r="A32" s="67"/>
      <c r="B32" s="68"/>
      <c r="C32" s="68"/>
      <c r="D32" s="68"/>
      <c r="E32" s="68"/>
      <c r="F32" s="69"/>
      <c r="G32" s="69"/>
      <c r="H32" s="69"/>
    </row>
    <row r="33" spans="1:8" x14ac:dyDescent="0.25">
      <c r="A33" s="70"/>
      <c r="B33" s="71"/>
      <c r="C33" s="71"/>
      <c r="D33" s="72"/>
      <c r="E33" s="73"/>
      <c r="F33" s="46" t="s">
        <v>191</v>
      </c>
      <c r="G33" s="46" t="s">
        <v>154</v>
      </c>
      <c r="H33" s="46" t="s">
        <v>192</v>
      </c>
    </row>
    <row r="34" spans="1:8" x14ac:dyDescent="0.25">
      <c r="A34" s="175" t="s">
        <v>135</v>
      </c>
      <c r="B34" s="176"/>
      <c r="C34" s="176"/>
      <c r="D34" s="176"/>
      <c r="E34" s="177"/>
      <c r="F34" s="61">
        <v>0</v>
      </c>
      <c r="G34" s="61">
        <v>0</v>
      </c>
      <c r="H34" s="62">
        <f>G37</f>
        <v>0</v>
      </c>
    </row>
    <row r="35" spans="1:8" ht="29.25" customHeight="1" x14ac:dyDescent="0.25">
      <c r="A35" s="175" t="s">
        <v>139</v>
      </c>
      <c r="B35" s="176"/>
      <c r="C35" s="176"/>
      <c r="D35" s="176"/>
      <c r="E35" s="177"/>
      <c r="F35" s="61">
        <v>0</v>
      </c>
      <c r="G35" s="61">
        <v>0</v>
      </c>
      <c r="H35" s="62">
        <v>0</v>
      </c>
    </row>
    <row r="36" spans="1:8" x14ac:dyDescent="0.25">
      <c r="A36" s="175" t="s">
        <v>140</v>
      </c>
      <c r="B36" s="186"/>
      <c r="C36" s="186"/>
      <c r="D36" s="186"/>
      <c r="E36" s="187"/>
      <c r="F36" s="61">
        <v>0</v>
      </c>
      <c r="G36" s="61">
        <v>0</v>
      </c>
      <c r="H36" s="62">
        <v>0</v>
      </c>
    </row>
    <row r="37" spans="1:8" ht="15" customHeight="1" x14ac:dyDescent="0.25">
      <c r="A37" s="173" t="s">
        <v>136</v>
      </c>
      <c r="B37" s="174"/>
      <c r="C37" s="174"/>
      <c r="D37" s="174"/>
      <c r="E37" s="174"/>
      <c r="F37" s="39">
        <v>0</v>
      </c>
      <c r="G37" s="39">
        <f>G34-G35+G36</f>
        <v>0</v>
      </c>
      <c r="H37" s="74">
        <f>H34-H35+H36</f>
        <v>0</v>
      </c>
    </row>
    <row r="38" spans="1:8" ht="18" customHeight="1" x14ac:dyDescent="0.25"/>
  </sheetData>
  <mergeCells count="23">
    <mergeCell ref="A36:E36"/>
    <mergeCell ref="A37:E37"/>
    <mergeCell ref="A22:E22"/>
    <mergeCell ref="A24:H24"/>
    <mergeCell ref="A31:H31"/>
    <mergeCell ref="A34:E34"/>
    <mergeCell ref="A35:E35"/>
    <mergeCell ref="A28:E28"/>
    <mergeCell ref="A29:E29"/>
    <mergeCell ref="A1:H1"/>
    <mergeCell ref="A3:H3"/>
    <mergeCell ref="A10:E10"/>
    <mergeCell ref="A8:E8"/>
    <mergeCell ref="A9:E9"/>
    <mergeCell ref="A19:E19"/>
    <mergeCell ref="A20:E20"/>
    <mergeCell ref="A21:E21"/>
    <mergeCell ref="A27:E27"/>
    <mergeCell ref="A5:H5"/>
    <mergeCell ref="A16:H16"/>
    <mergeCell ref="A12:E12"/>
    <mergeCell ref="A13:E13"/>
    <mergeCell ref="A14:E14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topLeftCell="A10" workbookViewId="0">
      <selection activeCell="F11" sqref="F1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32.140625" customWidth="1"/>
    <col min="4" max="6" width="25.28515625" customWidth="1"/>
    <col min="7" max="7" width="10.140625" bestFit="1" customWidth="1"/>
    <col min="8" max="8" width="10.85546875" bestFit="1" customWidth="1"/>
    <col min="9" max="9" width="11.7109375" bestFit="1" customWidth="1"/>
  </cols>
  <sheetData>
    <row r="1" spans="1:10" ht="59.25" customHeight="1" x14ac:dyDescent="0.25">
      <c r="A1" s="178" t="s">
        <v>190</v>
      </c>
      <c r="B1" s="178"/>
      <c r="C1" s="178"/>
      <c r="D1" s="178"/>
      <c r="E1" s="178"/>
      <c r="F1" s="178"/>
    </row>
    <row r="2" spans="1:10" ht="15.75" x14ac:dyDescent="0.25">
      <c r="A2" s="178" t="s">
        <v>19</v>
      </c>
      <c r="B2" s="178"/>
      <c r="C2" s="178"/>
      <c r="D2" s="178"/>
      <c r="E2" s="182"/>
      <c r="F2" s="182"/>
    </row>
    <row r="3" spans="1:10" ht="18" x14ac:dyDescent="0.25">
      <c r="A3" s="1"/>
      <c r="B3" s="1"/>
      <c r="C3" s="1"/>
      <c r="D3" s="1"/>
      <c r="E3" s="2"/>
      <c r="F3" s="2"/>
    </row>
    <row r="4" spans="1:10" ht="18" customHeight="1" x14ac:dyDescent="0.25">
      <c r="A4" s="178" t="s">
        <v>4</v>
      </c>
      <c r="B4" s="179"/>
      <c r="C4" s="179"/>
      <c r="D4" s="179"/>
      <c r="E4" s="179"/>
      <c r="F4" s="179"/>
    </row>
    <row r="5" spans="1:10" ht="18" x14ac:dyDescent="0.25">
      <c r="A5" s="1"/>
      <c r="B5" s="1"/>
      <c r="C5" s="1"/>
      <c r="D5" s="1"/>
      <c r="E5" s="2"/>
      <c r="F5" s="2"/>
    </row>
    <row r="6" spans="1:10" ht="15.75" customHeight="1" x14ac:dyDescent="0.25">
      <c r="A6" s="194" t="s">
        <v>175</v>
      </c>
      <c r="B6" s="194"/>
      <c r="C6" s="194"/>
      <c r="D6" s="194"/>
      <c r="E6" s="194"/>
      <c r="F6" s="194"/>
      <c r="G6" s="194"/>
      <c r="H6" s="194"/>
      <c r="I6" s="194"/>
      <c r="J6" s="194"/>
    </row>
    <row r="7" spans="1:10" ht="18" x14ac:dyDescent="0.25">
      <c r="A7" s="1"/>
      <c r="B7" s="1"/>
      <c r="C7" s="1"/>
      <c r="D7" s="1"/>
      <c r="E7" s="2"/>
    </row>
    <row r="8" spans="1:10" x14ac:dyDescent="0.25">
      <c r="A8" s="11" t="s">
        <v>5</v>
      </c>
      <c r="B8" s="10" t="s">
        <v>6</v>
      </c>
      <c r="C8" s="10" t="s">
        <v>3</v>
      </c>
      <c r="D8" s="11" t="s">
        <v>191</v>
      </c>
      <c r="E8" s="11" t="s">
        <v>154</v>
      </c>
      <c r="F8" s="11" t="s">
        <v>192</v>
      </c>
    </row>
    <row r="9" spans="1:10" ht="15.75" customHeight="1" x14ac:dyDescent="0.25">
      <c r="A9" s="5">
        <v>6</v>
      </c>
      <c r="B9" s="5"/>
      <c r="C9" s="5" t="s">
        <v>8</v>
      </c>
      <c r="D9" s="114">
        <f>D10+D19+D21+D24</f>
        <v>1932482</v>
      </c>
      <c r="E9" s="115">
        <f>F9-D9</f>
        <v>557385</v>
      </c>
      <c r="F9" s="115">
        <f>F10+F19+F21+F24</f>
        <v>2489867</v>
      </c>
      <c r="G9" s="120"/>
    </row>
    <row r="10" spans="1:10" ht="25.5" x14ac:dyDescent="0.25">
      <c r="A10" s="5"/>
      <c r="B10" s="8">
        <v>63</v>
      </c>
      <c r="C10" s="8" t="s">
        <v>27</v>
      </c>
      <c r="D10" s="114">
        <f>D11+D12+D17+D18</f>
        <v>745000</v>
      </c>
      <c r="E10" s="115">
        <f t="shared" ref="E10:E26" si="0">F10-D10</f>
        <v>407335</v>
      </c>
      <c r="F10" s="115">
        <f>F11+F12+F17+F18</f>
        <v>1152335</v>
      </c>
      <c r="G10" s="121"/>
    </row>
    <row r="11" spans="1:10" ht="38.25" x14ac:dyDescent="0.25">
      <c r="A11" s="6"/>
      <c r="B11" s="12">
        <v>6361</v>
      </c>
      <c r="C11" s="9" t="s">
        <v>169</v>
      </c>
      <c r="D11" s="115">
        <v>117000</v>
      </c>
      <c r="E11" s="115">
        <f t="shared" si="0"/>
        <v>-51500</v>
      </c>
      <c r="F11" s="115">
        <v>65500</v>
      </c>
      <c r="G11" s="121"/>
    </row>
    <row r="12" spans="1:10" ht="25.5" x14ac:dyDescent="0.25">
      <c r="A12" s="6"/>
      <c r="B12" s="12">
        <v>6362</v>
      </c>
      <c r="C12" s="9" t="s">
        <v>170</v>
      </c>
      <c r="D12" s="115">
        <v>0</v>
      </c>
      <c r="E12" s="115">
        <f t="shared" si="0"/>
        <v>0</v>
      </c>
      <c r="F12" s="115">
        <v>0</v>
      </c>
      <c r="G12" s="121"/>
      <c r="I12" s="121"/>
    </row>
    <row r="13" spans="1:10" ht="38.25" hidden="1" x14ac:dyDescent="0.25">
      <c r="A13" s="6"/>
      <c r="B13" s="12">
        <v>63613</v>
      </c>
      <c r="C13" s="9" t="s">
        <v>144</v>
      </c>
      <c r="D13" s="115">
        <v>3800</v>
      </c>
      <c r="E13" s="115">
        <f t="shared" si="0"/>
        <v>0</v>
      </c>
      <c r="F13" s="115">
        <v>3800</v>
      </c>
      <c r="G13" s="121"/>
    </row>
    <row r="14" spans="1:10" hidden="1" x14ac:dyDescent="0.25">
      <c r="A14" s="6"/>
      <c r="B14" s="12"/>
      <c r="C14" s="7" t="s">
        <v>28</v>
      </c>
      <c r="D14" s="115">
        <f>D15</f>
        <v>23269</v>
      </c>
      <c r="E14" s="115">
        <f t="shared" si="0"/>
        <v>0</v>
      </c>
      <c r="F14" s="115">
        <f>F15</f>
        <v>23269</v>
      </c>
      <c r="G14" s="121"/>
    </row>
    <row r="15" spans="1:10" ht="38.25" hidden="1" x14ac:dyDescent="0.25">
      <c r="A15" s="6"/>
      <c r="B15" s="12">
        <v>63613</v>
      </c>
      <c r="C15" s="9" t="s">
        <v>144</v>
      </c>
      <c r="D15" s="115">
        <v>23269</v>
      </c>
      <c r="E15" s="115">
        <f t="shared" si="0"/>
        <v>0</v>
      </c>
      <c r="F15" s="115">
        <v>23269</v>
      </c>
      <c r="G15" s="121"/>
    </row>
    <row r="16" spans="1:10" hidden="1" x14ac:dyDescent="0.25">
      <c r="A16" s="6"/>
      <c r="B16" s="12"/>
      <c r="C16" s="7" t="s">
        <v>163</v>
      </c>
      <c r="D16" s="115">
        <f>D17</f>
        <v>0</v>
      </c>
      <c r="E16" s="115">
        <f t="shared" si="0"/>
        <v>0</v>
      </c>
      <c r="F16" s="115">
        <f>F17</f>
        <v>0</v>
      </c>
      <c r="G16" s="121"/>
    </row>
    <row r="17" spans="1:8" ht="38.25" x14ac:dyDescent="0.25">
      <c r="A17" s="6"/>
      <c r="B17" s="12">
        <v>6381</v>
      </c>
      <c r="C17" s="9" t="s">
        <v>164</v>
      </c>
      <c r="D17" s="115">
        <v>0</v>
      </c>
      <c r="E17" s="115">
        <f t="shared" si="0"/>
        <v>0</v>
      </c>
      <c r="F17" s="115">
        <v>0</v>
      </c>
      <c r="G17" s="121"/>
    </row>
    <row r="18" spans="1:8" ht="25.5" x14ac:dyDescent="0.25">
      <c r="A18" s="6"/>
      <c r="B18" s="12">
        <v>6382</v>
      </c>
      <c r="C18" s="9" t="s">
        <v>171</v>
      </c>
      <c r="D18" s="115">
        <v>628000</v>
      </c>
      <c r="E18" s="115">
        <f t="shared" si="0"/>
        <v>458835</v>
      </c>
      <c r="F18" s="115">
        <v>1086835</v>
      </c>
      <c r="G18" s="121"/>
    </row>
    <row r="19" spans="1:8" s="25" customFormat="1" ht="38.25" x14ac:dyDescent="0.25">
      <c r="A19" s="17"/>
      <c r="B19" s="17">
        <v>65</v>
      </c>
      <c r="C19" s="9" t="s">
        <v>67</v>
      </c>
      <c r="D19" s="122">
        <f>D20</f>
        <v>10000</v>
      </c>
      <c r="E19" s="115">
        <f t="shared" si="0"/>
        <v>30000</v>
      </c>
      <c r="F19" s="123">
        <f>F20</f>
        <v>40000</v>
      </c>
      <c r="G19" s="124"/>
    </row>
    <row r="20" spans="1:8" ht="25.5" x14ac:dyDescent="0.25">
      <c r="A20" s="6"/>
      <c r="B20" s="12">
        <v>6526</v>
      </c>
      <c r="C20" s="9" t="s">
        <v>172</v>
      </c>
      <c r="D20" s="114">
        <v>10000</v>
      </c>
      <c r="E20" s="115">
        <f t="shared" si="0"/>
        <v>30000</v>
      </c>
      <c r="F20" s="115">
        <v>40000</v>
      </c>
      <c r="G20" s="121"/>
    </row>
    <row r="21" spans="1:8" ht="25.5" x14ac:dyDescent="0.25">
      <c r="A21" s="6"/>
      <c r="B21" s="6">
        <v>66</v>
      </c>
      <c r="C21" s="8" t="s">
        <v>66</v>
      </c>
      <c r="D21" s="114">
        <f>D22+D23</f>
        <v>20000</v>
      </c>
      <c r="E21" s="115">
        <f t="shared" si="0"/>
        <v>-9000</v>
      </c>
      <c r="F21" s="115">
        <f>F22+F23</f>
        <v>11000</v>
      </c>
      <c r="G21" s="121"/>
    </row>
    <row r="22" spans="1:8" x14ac:dyDescent="0.25">
      <c r="A22" s="6"/>
      <c r="B22" s="12">
        <v>6614</v>
      </c>
      <c r="C22" s="8" t="s">
        <v>173</v>
      </c>
      <c r="D22" s="115">
        <v>6000</v>
      </c>
      <c r="E22" s="115">
        <f t="shared" si="0"/>
        <v>-1000</v>
      </c>
      <c r="F22" s="115">
        <v>5000</v>
      </c>
      <c r="G22" s="121"/>
    </row>
    <row r="23" spans="1:8" x14ac:dyDescent="0.25">
      <c r="A23" s="6"/>
      <c r="B23" s="12">
        <v>6615</v>
      </c>
      <c r="C23" s="8" t="s">
        <v>145</v>
      </c>
      <c r="D23" s="115">
        <v>14000</v>
      </c>
      <c r="E23" s="115">
        <f t="shared" si="0"/>
        <v>-8000</v>
      </c>
      <c r="F23" s="115">
        <v>6000</v>
      </c>
      <c r="G23" s="121"/>
    </row>
    <row r="24" spans="1:8" ht="25.5" x14ac:dyDescent="0.25">
      <c r="A24" s="6"/>
      <c r="B24" s="6">
        <v>67</v>
      </c>
      <c r="C24" s="8" t="s">
        <v>147</v>
      </c>
      <c r="D24" s="114">
        <f>D25+D26</f>
        <v>1157482</v>
      </c>
      <c r="E24" s="115">
        <f t="shared" si="0"/>
        <v>129050</v>
      </c>
      <c r="F24" s="115">
        <f>F25+F26</f>
        <v>1286532</v>
      </c>
      <c r="G24" s="121"/>
    </row>
    <row r="25" spans="1:8" ht="25.5" x14ac:dyDescent="0.25">
      <c r="A25" s="6"/>
      <c r="B25" s="12">
        <v>67111</v>
      </c>
      <c r="C25" s="8" t="s">
        <v>146</v>
      </c>
      <c r="D25" s="115">
        <v>1070482</v>
      </c>
      <c r="E25" s="115">
        <f t="shared" si="0"/>
        <v>26050</v>
      </c>
      <c r="F25" s="115">
        <v>1096532</v>
      </c>
      <c r="G25" s="145"/>
      <c r="H25" s="121"/>
    </row>
    <row r="26" spans="1:8" ht="38.25" x14ac:dyDescent="0.25">
      <c r="A26" s="6"/>
      <c r="B26" s="12">
        <v>67121</v>
      </c>
      <c r="C26" s="8" t="s">
        <v>148</v>
      </c>
      <c r="D26" s="115">
        <v>87000</v>
      </c>
      <c r="E26" s="115">
        <f t="shared" si="0"/>
        <v>103000</v>
      </c>
      <c r="F26" s="115">
        <v>190000</v>
      </c>
      <c r="G26" s="121"/>
      <c r="H26" s="121"/>
    </row>
    <row r="27" spans="1:8" x14ac:dyDescent="0.25">
      <c r="A27" s="53"/>
      <c r="B27" s="54"/>
      <c r="C27" s="55"/>
      <c r="D27" s="56"/>
      <c r="E27" s="56"/>
      <c r="F27" s="52"/>
    </row>
    <row r="29" spans="1:8" x14ac:dyDescent="0.25">
      <c r="A29" s="164"/>
      <c r="B29" s="69"/>
      <c r="C29" s="69"/>
      <c r="D29" s="69" t="s">
        <v>185</v>
      </c>
      <c r="E29" s="69"/>
      <c r="F29" s="69"/>
    </row>
    <row r="30" spans="1:8" x14ac:dyDescent="0.25">
      <c r="A30" s="165">
        <v>9</v>
      </c>
      <c r="B30" s="166">
        <v>92</v>
      </c>
      <c r="C30" s="167" t="s">
        <v>182</v>
      </c>
      <c r="D30" s="168">
        <f>D31+D32</f>
        <v>0</v>
      </c>
      <c r="E30" s="168">
        <f>F30-D30</f>
        <v>11311</v>
      </c>
      <c r="F30" s="168">
        <f>F31+F32+F33</f>
        <v>11311</v>
      </c>
    </row>
    <row r="31" spans="1:8" x14ac:dyDescent="0.25">
      <c r="A31" s="169"/>
      <c r="B31" s="167"/>
      <c r="C31" s="167" t="s">
        <v>186</v>
      </c>
      <c r="D31" s="168">
        <v>0</v>
      </c>
      <c r="E31" s="168">
        <f>F31-D31</f>
        <v>2354</v>
      </c>
      <c r="F31" s="168">
        <v>2354</v>
      </c>
    </row>
    <row r="32" spans="1:8" x14ac:dyDescent="0.25">
      <c r="A32" s="169"/>
      <c r="B32" s="167"/>
      <c r="C32" s="167" t="s">
        <v>187</v>
      </c>
      <c r="D32" s="168">
        <v>0</v>
      </c>
      <c r="E32" s="168">
        <f>F32-D32</f>
        <v>7957</v>
      </c>
      <c r="F32" s="168">
        <v>7957</v>
      </c>
    </row>
    <row r="33" spans="1:9" x14ac:dyDescent="0.25">
      <c r="A33" s="169"/>
      <c r="B33" s="167"/>
      <c r="C33" s="167" t="s">
        <v>219</v>
      </c>
      <c r="D33" s="168">
        <v>0</v>
      </c>
      <c r="E33" s="168">
        <f>F33-D33</f>
        <v>1000</v>
      </c>
      <c r="F33" s="168">
        <v>1000</v>
      </c>
    </row>
    <row r="34" spans="1:9" x14ac:dyDescent="0.25">
      <c r="A34" s="164"/>
      <c r="B34" s="69"/>
      <c r="C34" s="69"/>
      <c r="D34" s="170">
        <f>D9+D30</f>
        <v>1932482</v>
      </c>
      <c r="E34" s="170">
        <f>F34-D34</f>
        <v>568696</v>
      </c>
      <c r="F34" s="170">
        <f>F9+F30</f>
        <v>2501178</v>
      </c>
    </row>
    <row r="35" spans="1:9" x14ac:dyDescent="0.25">
      <c r="D35" s="121"/>
      <c r="F35" s="121"/>
    </row>
    <row r="36" spans="1:9" x14ac:dyDescent="0.25">
      <c r="D36" s="121"/>
      <c r="F36" s="121"/>
    </row>
    <row r="37" spans="1:9" x14ac:dyDescent="0.25">
      <c r="A37" s="11" t="s">
        <v>5</v>
      </c>
      <c r="B37" s="10" t="s">
        <v>6</v>
      </c>
      <c r="C37" s="10" t="s">
        <v>10</v>
      </c>
      <c r="D37" s="11" t="s">
        <v>191</v>
      </c>
      <c r="E37" s="11" t="s">
        <v>154</v>
      </c>
      <c r="F37" s="11" t="s">
        <v>192</v>
      </c>
    </row>
    <row r="38" spans="1:9" x14ac:dyDescent="0.25">
      <c r="A38" s="106"/>
      <c r="B38" s="112"/>
      <c r="C38" s="112" t="s">
        <v>174</v>
      </c>
      <c r="D38" s="118">
        <f>D39+D43</f>
        <v>1871482</v>
      </c>
      <c r="E38" s="118">
        <f>F38-D38</f>
        <v>568696</v>
      </c>
      <c r="F38" s="118">
        <f>F39+F43</f>
        <v>2440178</v>
      </c>
    </row>
    <row r="39" spans="1:9" ht="15.75" customHeight="1" x14ac:dyDescent="0.25">
      <c r="A39" s="5">
        <v>3</v>
      </c>
      <c r="B39" s="5"/>
      <c r="C39" s="5" t="s">
        <v>11</v>
      </c>
      <c r="D39" s="114">
        <f>D40+D41+D42</f>
        <v>1164482</v>
      </c>
      <c r="E39" s="118">
        <f t="shared" ref="E39:E45" si="1">F39-D39</f>
        <v>-2096</v>
      </c>
      <c r="F39" s="115">
        <f>F40+F41+F42</f>
        <v>1162386</v>
      </c>
      <c r="G39" s="57"/>
    </row>
    <row r="40" spans="1:9" ht="15.75" customHeight="1" x14ac:dyDescent="0.25">
      <c r="A40" s="5"/>
      <c r="B40" s="8">
        <v>31</v>
      </c>
      <c r="C40" s="8" t="s">
        <v>12</v>
      </c>
      <c r="D40" s="114">
        <v>695240</v>
      </c>
      <c r="E40" s="118">
        <f t="shared" si="1"/>
        <v>3000</v>
      </c>
      <c r="F40" s="115">
        <v>698240</v>
      </c>
    </row>
    <row r="41" spans="1:9" x14ac:dyDescent="0.25">
      <c r="A41" s="6"/>
      <c r="B41" s="6">
        <v>32</v>
      </c>
      <c r="C41" s="6" t="s">
        <v>22</v>
      </c>
      <c r="D41" s="114">
        <v>469142</v>
      </c>
      <c r="E41" s="118">
        <f t="shared" si="1"/>
        <v>-5096</v>
      </c>
      <c r="F41" s="115">
        <v>464046</v>
      </c>
    </row>
    <row r="42" spans="1:9" x14ac:dyDescent="0.25">
      <c r="A42" s="6"/>
      <c r="B42" s="6">
        <v>34</v>
      </c>
      <c r="C42" s="6" t="s">
        <v>47</v>
      </c>
      <c r="D42" s="114">
        <v>100</v>
      </c>
      <c r="E42" s="118">
        <f t="shared" si="1"/>
        <v>0</v>
      </c>
      <c r="F42" s="115">
        <v>100</v>
      </c>
    </row>
    <row r="43" spans="1:9" ht="25.5" x14ac:dyDescent="0.25">
      <c r="A43" s="113">
        <v>4</v>
      </c>
      <c r="B43" s="107"/>
      <c r="C43" s="110" t="s">
        <v>13</v>
      </c>
      <c r="D43" s="119">
        <f>D44+D45</f>
        <v>707000</v>
      </c>
      <c r="E43" s="118">
        <f t="shared" si="1"/>
        <v>570792</v>
      </c>
      <c r="F43" s="117">
        <f>F44+F45</f>
        <v>1277792</v>
      </c>
      <c r="I43" s="121"/>
    </row>
    <row r="44" spans="1:9" ht="25.5" x14ac:dyDescent="0.25">
      <c r="A44" s="107"/>
      <c r="B44" s="108">
        <v>42</v>
      </c>
      <c r="C44" s="109" t="s">
        <v>50</v>
      </c>
      <c r="D44" s="117">
        <v>30000</v>
      </c>
      <c r="E44" s="118">
        <f t="shared" si="1"/>
        <v>2957</v>
      </c>
      <c r="F44" s="117">
        <v>32957</v>
      </c>
    </row>
    <row r="45" spans="1:9" ht="25.5" x14ac:dyDescent="0.25">
      <c r="A45" s="107"/>
      <c r="B45" s="108">
        <v>45</v>
      </c>
      <c r="C45" s="110" t="s">
        <v>59</v>
      </c>
      <c r="D45" s="119">
        <v>677000</v>
      </c>
      <c r="E45" s="118">
        <f t="shared" si="1"/>
        <v>567835</v>
      </c>
      <c r="F45" s="117">
        <v>1244835</v>
      </c>
    </row>
    <row r="46" spans="1:9" ht="16.5" customHeight="1" x14ac:dyDescent="0.25">
      <c r="C46" s="18"/>
    </row>
    <row r="48" spans="1:9" x14ac:dyDescent="0.25">
      <c r="A48" s="191" t="s">
        <v>184</v>
      </c>
      <c r="B48" s="192"/>
      <c r="C48" s="192"/>
      <c r="D48" s="192"/>
      <c r="E48" s="192"/>
      <c r="F48" s="193"/>
    </row>
    <row r="49" spans="1:6" x14ac:dyDescent="0.25">
      <c r="A49" s="6">
        <v>9</v>
      </c>
      <c r="B49" s="6">
        <v>92</v>
      </c>
      <c r="C49" s="8" t="s">
        <v>182</v>
      </c>
      <c r="D49" s="125">
        <f>D50</f>
        <v>61000</v>
      </c>
      <c r="E49" s="125">
        <f>F49-D49</f>
        <v>0</v>
      </c>
      <c r="F49" s="125">
        <f>F50</f>
        <v>61000</v>
      </c>
    </row>
    <row r="50" spans="1:6" x14ac:dyDescent="0.25">
      <c r="A50" s="6"/>
      <c r="B50" s="6">
        <v>9222</v>
      </c>
      <c r="C50" s="8" t="s">
        <v>183</v>
      </c>
      <c r="D50" s="125">
        <v>61000</v>
      </c>
      <c r="E50" s="125">
        <f>F50-D50</f>
        <v>0</v>
      </c>
      <c r="F50" s="125">
        <v>61000</v>
      </c>
    </row>
    <row r="51" spans="1:6" x14ac:dyDescent="0.25">
      <c r="A51" s="142"/>
      <c r="B51" s="142"/>
      <c r="C51" s="142"/>
      <c r="D51" s="143">
        <f>D38+D49</f>
        <v>1932482</v>
      </c>
      <c r="E51" s="143">
        <f>F51-D51</f>
        <v>568696</v>
      </c>
      <c r="F51" s="143">
        <f>F38+F49</f>
        <v>2501178</v>
      </c>
    </row>
  </sheetData>
  <mergeCells count="5">
    <mergeCell ref="A1:F1"/>
    <mergeCell ref="A48:F48"/>
    <mergeCell ref="A2:F2"/>
    <mergeCell ref="A4:F4"/>
    <mergeCell ref="A6:J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"/>
  <sheetViews>
    <sheetView workbookViewId="0">
      <selection activeCell="D36" sqref="D36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7" ht="18" x14ac:dyDescent="0.25">
      <c r="A1" s="1"/>
      <c r="B1" s="1"/>
      <c r="C1" s="2"/>
      <c r="D1" s="2"/>
    </row>
    <row r="2" spans="1:7" ht="15.75" customHeight="1" x14ac:dyDescent="0.25">
      <c r="A2" s="178" t="s">
        <v>178</v>
      </c>
      <c r="B2" s="178"/>
      <c r="C2" s="178"/>
      <c r="D2" s="178"/>
      <c r="E2" s="178"/>
      <c r="F2" s="178"/>
      <c r="G2" s="178"/>
    </row>
    <row r="3" spans="1:7" ht="18" x14ac:dyDescent="0.25">
      <c r="A3" s="1"/>
      <c r="B3" s="1"/>
      <c r="C3" s="2"/>
      <c r="D3" s="2"/>
    </row>
    <row r="4" spans="1:7" x14ac:dyDescent="0.25">
      <c r="A4" s="11" t="s">
        <v>71</v>
      </c>
      <c r="B4" s="11" t="s">
        <v>191</v>
      </c>
      <c r="C4" s="11" t="s">
        <v>154</v>
      </c>
      <c r="D4" s="11" t="s">
        <v>192</v>
      </c>
    </row>
    <row r="5" spans="1:7" x14ac:dyDescent="0.25">
      <c r="A5" s="5" t="s">
        <v>176</v>
      </c>
      <c r="B5" s="102">
        <f>B6+B8+B10+B12+B16</f>
        <v>1932482</v>
      </c>
      <c r="C5" s="102">
        <f>D5-B5</f>
        <v>557385</v>
      </c>
      <c r="D5" s="105">
        <f>D6+D8+D10+D12+D16</f>
        <v>2489867</v>
      </c>
    </row>
    <row r="6" spans="1:7" x14ac:dyDescent="0.25">
      <c r="A6" s="5" t="s">
        <v>31</v>
      </c>
      <c r="B6" s="104">
        <f>B7</f>
        <v>1096482</v>
      </c>
      <c r="C6" s="103">
        <f t="shared" ref="C6:C18" si="0">D6-B6</f>
        <v>129050</v>
      </c>
      <c r="D6" s="104">
        <f>D7</f>
        <v>1225532</v>
      </c>
    </row>
    <row r="7" spans="1:7" x14ac:dyDescent="0.25">
      <c r="A7" s="15" t="s">
        <v>32</v>
      </c>
      <c r="B7" s="104">
        <v>1096482</v>
      </c>
      <c r="C7" s="103">
        <f t="shared" si="0"/>
        <v>129050</v>
      </c>
      <c r="D7" s="104">
        <v>1225532</v>
      </c>
    </row>
    <row r="8" spans="1:7" x14ac:dyDescent="0.25">
      <c r="A8" s="5" t="s">
        <v>152</v>
      </c>
      <c r="B8" s="104">
        <f>B9</f>
        <v>20000</v>
      </c>
      <c r="C8" s="103">
        <f t="shared" si="0"/>
        <v>-9000</v>
      </c>
      <c r="D8" s="104">
        <f>D9</f>
        <v>11000</v>
      </c>
    </row>
    <row r="9" spans="1:7" x14ac:dyDescent="0.25">
      <c r="A9" s="16" t="s">
        <v>151</v>
      </c>
      <c r="B9" s="104">
        <v>20000</v>
      </c>
      <c r="C9" s="103">
        <f t="shared" si="0"/>
        <v>-9000</v>
      </c>
      <c r="D9" s="104">
        <v>11000</v>
      </c>
    </row>
    <row r="10" spans="1:7" x14ac:dyDescent="0.25">
      <c r="A10" s="5" t="s">
        <v>70</v>
      </c>
      <c r="B10" s="104">
        <f>B11</f>
        <v>10000</v>
      </c>
      <c r="C10" s="103">
        <f t="shared" si="0"/>
        <v>30000</v>
      </c>
      <c r="D10" s="104">
        <f>D11</f>
        <v>40000</v>
      </c>
    </row>
    <row r="11" spans="1:7" x14ac:dyDescent="0.25">
      <c r="A11" s="16" t="s">
        <v>212</v>
      </c>
      <c r="B11" s="104">
        <v>10000</v>
      </c>
      <c r="C11" s="103">
        <f t="shared" si="0"/>
        <v>30000</v>
      </c>
      <c r="D11" s="104">
        <v>40000</v>
      </c>
    </row>
    <row r="12" spans="1:7" x14ac:dyDescent="0.25">
      <c r="A12" s="5" t="s">
        <v>177</v>
      </c>
      <c r="B12" s="104">
        <f>B13+B14+B15</f>
        <v>745000</v>
      </c>
      <c r="C12" s="103">
        <f t="shared" si="0"/>
        <v>407335</v>
      </c>
      <c r="D12" s="104">
        <f>D13+D14+D15</f>
        <v>1152335</v>
      </c>
    </row>
    <row r="13" spans="1:7" x14ac:dyDescent="0.25">
      <c r="A13" s="16" t="s">
        <v>211</v>
      </c>
      <c r="B13" s="104">
        <v>92000</v>
      </c>
      <c r="C13" s="103">
        <f t="shared" si="0"/>
        <v>-51000</v>
      </c>
      <c r="D13" s="104">
        <v>41000</v>
      </c>
    </row>
    <row r="14" spans="1:7" x14ac:dyDescent="0.25">
      <c r="A14" s="16" t="s">
        <v>213</v>
      </c>
      <c r="B14" s="104">
        <v>25000</v>
      </c>
      <c r="C14" s="103">
        <f t="shared" si="0"/>
        <v>-500</v>
      </c>
      <c r="D14" s="104">
        <v>24500</v>
      </c>
    </row>
    <row r="15" spans="1:7" x14ac:dyDescent="0.25">
      <c r="A15" s="16" t="s">
        <v>214</v>
      </c>
      <c r="B15" s="104">
        <v>628000</v>
      </c>
      <c r="C15" s="103">
        <f t="shared" si="0"/>
        <v>458835</v>
      </c>
      <c r="D15" s="104">
        <v>1086835</v>
      </c>
    </row>
    <row r="16" spans="1:7" x14ac:dyDescent="0.25">
      <c r="A16" s="134" t="s">
        <v>189</v>
      </c>
      <c r="B16" s="137">
        <f>B17</f>
        <v>61000</v>
      </c>
      <c r="C16" s="103">
        <f>D16-B16</f>
        <v>0</v>
      </c>
      <c r="D16" s="137">
        <f>D17</f>
        <v>61000</v>
      </c>
    </row>
    <row r="17" spans="1:4" x14ac:dyDescent="0.25">
      <c r="A17" s="5" t="s">
        <v>31</v>
      </c>
      <c r="B17" s="137">
        <f t="shared" ref="B17" si="1">B18</f>
        <v>61000</v>
      </c>
      <c r="C17" s="103">
        <f t="shared" si="0"/>
        <v>0</v>
      </c>
      <c r="D17" s="141">
        <f t="shared" ref="D17" si="2">D18</f>
        <v>61000</v>
      </c>
    </row>
    <row r="18" spans="1:4" x14ac:dyDescent="0.25">
      <c r="A18" s="15" t="s">
        <v>32</v>
      </c>
      <c r="B18" s="137">
        <v>61000</v>
      </c>
      <c r="C18" s="103">
        <f t="shared" si="0"/>
        <v>0</v>
      </c>
      <c r="D18" s="141">
        <v>61000</v>
      </c>
    </row>
    <row r="19" spans="1:4" x14ac:dyDescent="0.25">
      <c r="A19" s="135"/>
      <c r="B19" s="136"/>
      <c r="C19" s="144"/>
      <c r="D19" s="138"/>
    </row>
    <row r="20" spans="1:4" x14ac:dyDescent="0.25">
      <c r="A20" s="152"/>
      <c r="B20" s="152" t="s">
        <v>185</v>
      </c>
      <c r="C20" s="152"/>
      <c r="D20" s="152"/>
    </row>
    <row r="21" spans="1:4" x14ac:dyDescent="0.25">
      <c r="A21" s="153" t="s">
        <v>179</v>
      </c>
      <c r="B21" s="154" t="s">
        <v>191</v>
      </c>
      <c r="C21" s="154" t="s">
        <v>154</v>
      </c>
      <c r="D21" s="154" t="s">
        <v>192</v>
      </c>
    </row>
    <row r="22" spans="1:4" ht="30" x14ac:dyDescent="0.25">
      <c r="A22" s="155" t="s">
        <v>215</v>
      </c>
      <c r="B22" s="156">
        <v>0</v>
      </c>
      <c r="C22" s="156">
        <f>D22-B22</f>
        <v>7957</v>
      </c>
      <c r="D22" s="156">
        <v>7957</v>
      </c>
    </row>
    <row r="23" spans="1:4" ht="30" x14ac:dyDescent="0.25">
      <c r="A23" s="155" t="s">
        <v>217</v>
      </c>
      <c r="B23" s="156">
        <v>0</v>
      </c>
      <c r="C23" s="156">
        <f>D23-B23</f>
        <v>2354</v>
      </c>
      <c r="D23" s="156">
        <v>2354</v>
      </c>
    </row>
    <row r="24" spans="1:4" ht="30" x14ac:dyDescent="0.25">
      <c r="A24" s="155" t="s">
        <v>218</v>
      </c>
      <c r="B24" s="156">
        <v>0</v>
      </c>
      <c r="C24" s="156">
        <f>D24-B24</f>
        <v>1000</v>
      </c>
      <c r="D24" s="156">
        <v>1000</v>
      </c>
    </row>
    <row r="25" spans="1:4" x14ac:dyDescent="0.25">
      <c r="A25" s="157"/>
      <c r="B25" s="158">
        <f>B5+B22+B23+B24</f>
        <v>1932482</v>
      </c>
      <c r="C25" s="159">
        <f>D25-B25</f>
        <v>568696</v>
      </c>
      <c r="D25" s="158">
        <f>D5+D22+D23+D24</f>
        <v>2501178</v>
      </c>
    </row>
    <row r="26" spans="1:4" x14ac:dyDescent="0.25">
      <c r="A26" s="140"/>
      <c r="B26" s="138"/>
      <c r="C26" s="139"/>
      <c r="D26" s="138"/>
    </row>
    <row r="27" spans="1:4" x14ac:dyDescent="0.25">
      <c r="A27" s="140"/>
      <c r="B27" s="138"/>
      <c r="C27" s="139"/>
      <c r="D27" s="138"/>
    </row>
    <row r="28" spans="1:4" x14ac:dyDescent="0.25">
      <c r="A28" s="140"/>
      <c r="B28" s="138"/>
      <c r="C28" s="139"/>
      <c r="D28" s="138"/>
    </row>
    <row r="29" spans="1:4" x14ac:dyDescent="0.25">
      <c r="A29" s="140"/>
      <c r="B29" s="138"/>
      <c r="C29" s="139"/>
      <c r="D29" s="138"/>
    </row>
    <row r="30" spans="1:4" x14ac:dyDescent="0.25">
      <c r="A30" s="140"/>
      <c r="B30" s="138"/>
      <c r="C30" s="139"/>
      <c r="D30" s="138"/>
    </row>
    <row r="31" spans="1:4" x14ac:dyDescent="0.25">
      <c r="A31" s="140"/>
      <c r="B31" s="138"/>
      <c r="C31" s="139"/>
      <c r="D31" s="138"/>
    </row>
    <row r="32" spans="1:4" x14ac:dyDescent="0.25">
      <c r="A32" s="11" t="s">
        <v>71</v>
      </c>
      <c r="B32" s="11" t="s">
        <v>191</v>
      </c>
      <c r="C32" s="11" t="s">
        <v>154</v>
      </c>
      <c r="D32" s="11" t="s">
        <v>192</v>
      </c>
    </row>
    <row r="33" spans="1:5" ht="15.75" customHeight="1" x14ac:dyDescent="0.25">
      <c r="A33" s="5" t="s">
        <v>15</v>
      </c>
      <c r="B33" s="102">
        <f>B34+B40+B38+B36+B44</f>
        <v>1871482</v>
      </c>
      <c r="C33" s="102">
        <f>D33-B33</f>
        <v>568696</v>
      </c>
      <c r="D33" s="102">
        <f>D34+D36+D38+D40+D44</f>
        <v>2440178</v>
      </c>
      <c r="E33" s="57"/>
    </row>
    <row r="34" spans="1:5" ht="15.75" customHeight="1" x14ac:dyDescent="0.25">
      <c r="A34" s="5" t="s">
        <v>31</v>
      </c>
      <c r="B34" s="103">
        <f>B35</f>
        <v>1096482</v>
      </c>
      <c r="C34" s="103">
        <f t="shared" ref="C34:C46" si="3">D34-B34</f>
        <v>129050</v>
      </c>
      <c r="D34" s="103">
        <f>D35</f>
        <v>1225532</v>
      </c>
    </row>
    <row r="35" spans="1:5" x14ac:dyDescent="0.25">
      <c r="A35" s="15" t="s">
        <v>32</v>
      </c>
      <c r="B35" s="103">
        <v>1096482</v>
      </c>
      <c r="C35" s="103">
        <f t="shared" si="3"/>
        <v>129050</v>
      </c>
      <c r="D35" s="103">
        <v>1225532</v>
      </c>
    </row>
    <row r="36" spans="1:5" x14ac:dyDescent="0.25">
      <c r="A36" s="5" t="s">
        <v>152</v>
      </c>
      <c r="B36" s="103">
        <f>B37</f>
        <v>20000</v>
      </c>
      <c r="C36" s="103">
        <f t="shared" si="3"/>
        <v>-9000</v>
      </c>
      <c r="D36" s="103">
        <f>D37</f>
        <v>11000</v>
      </c>
    </row>
    <row r="37" spans="1:5" x14ac:dyDescent="0.25">
      <c r="A37" s="16" t="s">
        <v>151</v>
      </c>
      <c r="B37" s="103">
        <v>20000</v>
      </c>
      <c r="C37" s="103">
        <f t="shared" si="3"/>
        <v>-9000</v>
      </c>
      <c r="D37" s="103">
        <v>11000</v>
      </c>
    </row>
    <row r="38" spans="1:5" x14ac:dyDescent="0.25">
      <c r="A38" s="5" t="s">
        <v>70</v>
      </c>
      <c r="B38" s="103">
        <f t="shared" ref="B38:D38" si="4">B39</f>
        <v>10000</v>
      </c>
      <c r="C38" s="103">
        <f t="shared" si="3"/>
        <v>30000</v>
      </c>
      <c r="D38" s="103">
        <f t="shared" si="4"/>
        <v>40000</v>
      </c>
    </row>
    <row r="39" spans="1:5" x14ac:dyDescent="0.25">
      <c r="A39" s="16" t="s">
        <v>212</v>
      </c>
      <c r="B39" s="103">
        <v>10000</v>
      </c>
      <c r="C39" s="103">
        <f t="shared" si="3"/>
        <v>30000</v>
      </c>
      <c r="D39" s="103">
        <v>40000</v>
      </c>
    </row>
    <row r="40" spans="1:5" x14ac:dyDescent="0.25">
      <c r="A40" s="5" t="s">
        <v>153</v>
      </c>
      <c r="B40" s="103">
        <f>B41+B42+B43</f>
        <v>745000</v>
      </c>
      <c r="C40" s="103">
        <f t="shared" si="3"/>
        <v>407335</v>
      </c>
      <c r="D40" s="103">
        <f>D41+D42+D43</f>
        <v>1152335</v>
      </c>
    </row>
    <row r="41" spans="1:5" x14ac:dyDescent="0.25">
      <c r="A41" s="15" t="s">
        <v>211</v>
      </c>
      <c r="B41" s="103">
        <v>92000</v>
      </c>
      <c r="C41" s="103">
        <f t="shared" si="3"/>
        <v>-51000</v>
      </c>
      <c r="D41" s="103">
        <v>41000</v>
      </c>
    </row>
    <row r="42" spans="1:5" x14ac:dyDescent="0.25">
      <c r="A42" s="15" t="s">
        <v>213</v>
      </c>
      <c r="B42" s="103">
        <v>25000</v>
      </c>
      <c r="C42" s="103">
        <f t="shared" si="3"/>
        <v>-500</v>
      </c>
      <c r="D42" s="103">
        <v>24500</v>
      </c>
    </row>
    <row r="43" spans="1:5" x14ac:dyDescent="0.25">
      <c r="A43" s="15" t="s">
        <v>214</v>
      </c>
      <c r="B43" s="103">
        <v>628000</v>
      </c>
      <c r="C43" s="103">
        <f t="shared" si="3"/>
        <v>458835</v>
      </c>
      <c r="D43" s="103">
        <v>1086835</v>
      </c>
    </row>
    <row r="44" spans="1:5" ht="18" customHeight="1" x14ac:dyDescent="0.25">
      <c r="A44" s="134" t="s">
        <v>188</v>
      </c>
      <c r="B44" s="137">
        <f>B45+B46+B47</f>
        <v>0</v>
      </c>
      <c r="C44" s="160">
        <f t="shared" si="3"/>
        <v>11311</v>
      </c>
      <c r="D44" s="137">
        <f>D45+D46+D47</f>
        <v>11311</v>
      </c>
    </row>
    <row r="45" spans="1:5" ht="30" x14ac:dyDescent="0.25">
      <c r="A45" s="155" t="s">
        <v>215</v>
      </c>
      <c r="B45" s="161">
        <v>0</v>
      </c>
      <c r="C45" s="160">
        <f t="shared" si="3"/>
        <v>7957</v>
      </c>
      <c r="D45" s="162">
        <v>7957</v>
      </c>
    </row>
    <row r="46" spans="1:5" ht="30" x14ac:dyDescent="0.25">
      <c r="A46" s="155" t="s">
        <v>216</v>
      </c>
      <c r="B46" s="161">
        <v>0</v>
      </c>
      <c r="C46" s="160">
        <f t="shared" si="3"/>
        <v>2354</v>
      </c>
      <c r="D46" s="162">
        <v>2354</v>
      </c>
    </row>
    <row r="47" spans="1:5" ht="30" x14ac:dyDescent="0.25">
      <c r="A47" s="155" t="s">
        <v>218</v>
      </c>
      <c r="B47" s="163">
        <v>0</v>
      </c>
      <c r="C47" s="163">
        <f>D47-B47</f>
        <v>1000</v>
      </c>
      <c r="D47" s="163">
        <v>1000</v>
      </c>
    </row>
    <row r="51" spans="1:4" x14ac:dyDescent="0.25">
      <c r="B51" t="s">
        <v>180</v>
      </c>
    </row>
    <row r="52" spans="1:4" x14ac:dyDescent="0.25">
      <c r="A52" s="107" t="s">
        <v>179</v>
      </c>
      <c r="B52" s="11" t="s">
        <v>191</v>
      </c>
      <c r="C52" s="11" t="s">
        <v>154</v>
      </c>
      <c r="D52" s="11" t="s">
        <v>192</v>
      </c>
    </row>
    <row r="53" spans="1:4" x14ac:dyDescent="0.25">
      <c r="A53" s="107" t="s">
        <v>181</v>
      </c>
      <c r="B53" s="116">
        <f>B54</f>
        <v>61000</v>
      </c>
      <c r="C53" s="116">
        <f>D53-B53</f>
        <v>0</v>
      </c>
      <c r="D53" s="116">
        <f>D54</f>
        <v>61000</v>
      </c>
    </row>
    <row r="54" spans="1:4" x14ac:dyDescent="0.25">
      <c r="A54" s="111" t="s">
        <v>9</v>
      </c>
      <c r="B54" s="116">
        <v>61000</v>
      </c>
      <c r="C54" s="116">
        <f>D54-B54</f>
        <v>0</v>
      </c>
      <c r="D54" s="116">
        <v>61000</v>
      </c>
    </row>
    <row r="55" spans="1:4" x14ac:dyDescent="0.25">
      <c r="B55" s="121">
        <f>B33+B53</f>
        <v>1932482</v>
      </c>
      <c r="C55" s="121">
        <f>C33+C53</f>
        <v>568696</v>
      </c>
      <c r="D55" s="121">
        <f>D33+D53</f>
        <v>2501178</v>
      </c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7"/>
  <sheetViews>
    <sheetView workbookViewId="0">
      <selection activeCell="D8" sqref="D8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5" ht="45.75" customHeight="1" x14ac:dyDescent="0.25">
      <c r="A1" s="178" t="s">
        <v>204</v>
      </c>
      <c r="B1" s="178"/>
      <c r="C1" s="178"/>
      <c r="D1" s="178"/>
    </row>
    <row r="2" spans="1:5" ht="15.75" x14ac:dyDescent="0.25">
      <c r="A2" s="178" t="s">
        <v>30</v>
      </c>
      <c r="B2" s="195"/>
      <c r="C2" s="195"/>
      <c r="D2" s="195"/>
    </row>
    <row r="3" spans="1:5" ht="18" x14ac:dyDescent="0.25">
      <c r="A3" s="1"/>
      <c r="B3" s="1"/>
      <c r="C3" s="2"/>
      <c r="D3" s="2"/>
    </row>
    <row r="4" spans="1:5" x14ac:dyDescent="0.25">
      <c r="A4" s="11" t="s">
        <v>14</v>
      </c>
      <c r="B4" s="10" t="s">
        <v>191</v>
      </c>
      <c r="C4" s="11" t="s">
        <v>154</v>
      </c>
      <c r="D4" s="11" t="s">
        <v>192</v>
      </c>
    </row>
    <row r="5" spans="1:5" ht="15.75" customHeight="1" x14ac:dyDescent="0.25">
      <c r="A5" s="5" t="s">
        <v>15</v>
      </c>
      <c r="B5" s="3">
        <f t="shared" ref="B5:B6" si="0">B6</f>
        <v>1871482</v>
      </c>
      <c r="C5" s="4">
        <f>D5-B5</f>
        <v>568696</v>
      </c>
      <c r="D5" s="4">
        <f t="shared" ref="D5" si="1">D6</f>
        <v>2440178</v>
      </c>
      <c r="E5" s="57"/>
    </row>
    <row r="6" spans="1:5" ht="15.75" customHeight="1" x14ac:dyDescent="0.25">
      <c r="A6" s="5" t="s">
        <v>68</v>
      </c>
      <c r="B6" s="3">
        <f t="shared" si="0"/>
        <v>1871482</v>
      </c>
      <c r="C6" s="4">
        <f t="shared" ref="C6:C7" si="2">D6-B6</f>
        <v>568696</v>
      </c>
      <c r="D6" s="4">
        <f t="shared" ref="D6" si="3">D7</f>
        <v>2440178</v>
      </c>
    </row>
    <row r="7" spans="1:5" x14ac:dyDescent="0.25">
      <c r="A7" s="9" t="s">
        <v>69</v>
      </c>
      <c r="B7" s="3">
        <v>1871482</v>
      </c>
      <c r="C7" s="4">
        <f t="shared" si="2"/>
        <v>568696</v>
      </c>
      <c r="D7" s="4">
        <v>2440178</v>
      </c>
    </row>
  </sheetData>
  <mergeCells count="2">
    <mergeCell ref="A2:D2"/>
    <mergeCell ref="A1:D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"/>
  <sheetViews>
    <sheetView workbookViewId="0">
      <selection activeCell="D3" sqref="D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</cols>
  <sheetData>
    <row r="1" spans="1:8" ht="48.75" customHeight="1" x14ac:dyDescent="0.25">
      <c r="A1" s="178" t="s">
        <v>190</v>
      </c>
      <c r="B1" s="178"/>
      <c r="C1" s="178"/>
      <c r="D1" s="178"/>
      <c r="E1" s="178"/>
      <c r="F1" s="178"/>
      <c r="G1" s="178"/>
    </row>
    <row r="2" spans="1:8" ht="15.75" x14ac:dyDescent="0.25">
      <c r="A2" s="178" t="s">
        <v>19</v>
      </c>
      <c r="B2" s="178"/>
      <c r="C2" s="178"/>
      <c r="D2" s="178"/>
      <c r="E2" s="178"/>
      <c r="F2" s="182"/>
      <c r="G2" s="182"/>
    </row>
    <row r="3" spans="1:8" ht="18" x14ac:dyDescent="0.25">
      <c r="A3" s="1"/>
      <c r="B3" s="1"/>
      <c r="C3" s="1"/>
      <c r="D3" s="1"/>
      <c r="E3" s="1"/>
      <c r="F3" s="2"/>
      <c r="G3" s="2"/>
    </row>
    <row r="4" spans="1:8" ht="18" customHeight="1" x14ac:dyDescent="0.25">
      <c r="A4" s="178" t="s">
        <v>16</v>
      </c>
      <c r="B4" s="179"/>
      <c r="C4" s="179"/>
      <c r="D4" s="179"/>
      <c r="E4" s="179"/>
      <c r="F4" s="179"/>
      <c r="G4" s="179"/>
    </row>
    <row r="5" spans="1:8" ht="18" x14ac:dyDescent="0.25">
      <c r="A5" s="1"/>
      <c r="B5" s="1"/>
      <c r="C5" s="1"/>
      <c r="D5" s="1"/>
      <c r="E5" s="1"/>
      <c r="F5" s="2"/>
      <c r="G5" s="2"/>
    </row>
    <row r="6" spans="1:8" x14ac:dyDescent="0.25">
      <c r="A6" s="11" t="s">
        <v>5</v>
      </c>
      <c r="B6" s="10" t="s">
        <v>6</v>
      </c>
      <c r="C6" s="10" t="s">
        <v>7</v>
      </c>
      <c r="D6" s="10" t="s">
        <v>21</v>
      </c>
      <c r="E6" s="11" t="s">
        <v>191</v>
      </c>
      <c r="F6" s="11" t="s">
        <v>154</v>
      </c>
      <c r="G6" s="11" t="s">
        <v>192</v>
      </c>
    </row>
    <row r="7" spans="1:8" ht="26.25" x14ac:dyDescent="0.25">
      <c r="A7" s="26">
        <v>5</v>
      </c>
      <c r="B7" s="27"/>
      <c r="C7" s="27"/>
      <c r="D7" s="28" t="s">
        <v>17</v>
      </c>
      <c r="E7" s="32">
        <f t="shared" ref="E7:E8" si="0">E8</f>
        <v>0</v>
      </c>
      <c r="F7" s="32">
        <f t="shared" ref="F7:G7" si="1">F8</f>
        <v>0</v>
      </c>
      <c r="G7" s="32">
        <f t="shared" si="1"/>
        <v>0</v>
      </c>
      <c r="H7" s="57"/>
    </row>
    <row r="8" spans="1:8" ht="26.25" x14ac:dyDescent="0.25">
      <c r="A8" s="27"/>
      <c r="B8" s="29">
        <v>54</v>
      </c>
      <c r="C8" s="27"/>
      <c r="D8" s="28" t="s">
        <v>23</v>
      </c>
      <c r="E8" s="32">
        <f t="shared" si="0"/>
        <v>0</v>
      </c>
      <c r="F8" s="32">
        <f t="shared" ref="F8:G8" si="2">F9</f>
        <v>0</v>
      </c>
      <c r="G8" s="32">
        <f t="shared" si="2"/>
        <v>0</v>
      </c>
    </row>
    <row r="9" spans="1:8" x14ac:dyDescent="0.25">
      <c r="A9" s="27"/>
      <c r="B9" s="29"/>
      <c r="C9" s="30">
        <v>11</v>
      </c>
      <c r="D9" s="31" t="s">
        <v>9</v>
      </c>
      <c r="E9" s="32">
        <v>0</v>
      </c>
      <c r="F9" s="32">
        <v>0</v>
      </c>
      <c r="G9" s="32">
        <v>0</v>
      </c>
    </row>
  </sheetData>
  <mergeCells count="3">
    <mergeCell ref="A2:G2"/>
    <mergeCell ref="A4:G4"/>
    <mergeCell ref="A1:G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7"/>
  <sheetViews>
    <sheetView tabSelected="1" workbookViewId="0">
      <selection activeCell="G26" sqref="G2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7.85546875" customWidth="1"/>
    <col min="4" max="4" width="30.85546875" customWidth="1"/>
    <col min="5" max="7" width="24.28515625" customWidth="1"/>
  </cols>
  <sheetData>
    <row r="1" spans="1:8" s="25" customFormat="1" ht="42.75" customHeight="1" x14ac:dyDescent="0.25">
      <c r="A1" s="178" t="s">
        <v>203</v>
      </c>
      <c r="B1" s="178"/>
      <c r="C1" s="178"/>
      <c r="D1" s="178"/>
      <c r="E1" s="178"/>
      <c r="F1" s="178"/>
      <c r="G1" s="178"/>
    </row>
    <row r="2" spans="1:8" ht="18" customHeight="1" x14ac:dyDescent="0.25">
      <c r="A2" s="178" t="s">
        <v>18</v>
      </c>
      <c r="B2" s="179"/>
      <c r="C2" s="179"/>
      <c r="D2" s="179"/>
      <c r="E2" s="179"/>
      <c r="F2" s="179"/>
      <c r="G2" s="179"/>
    </row>
    <row r="3" spans="1:8" ht="18" x14ac:dyDescent="0.25">
      <c r="A3" s="1"/>
      <c r="B3" s="1"/>
      <c r="C3" s="1"/>
      <c r="D3" s="1"/>
      <c r="E3" s="1"/>
      <c r="F3" s="2"/>
      <c r="G3" s="2"/>
    </row>
    <row r="4" spans="1:8" s="18" customFormat="1" ht="12.75" x14ac:dyDescent="0.2">
      <c r="A4" s="234" t="s">
        <v>20</v>
      </c>
      <c r="B4" s="235"/>
      <c r="C4" s="236"/>
      <c r="D4" s="10" t="s">
        <v>21</v>
      </c>
      <c r="E4" s="11" t="s">
        <v>191</v>
      </c>
      <c r="F4" s="11" t="s">
        <v>154</v>
      </c>
      <c r="G4" s="11" t="s">
        <v>192</v>
      </c>
      <c r="H4" s="82"/>
    </row>
    <row r="5" spans="1:8" s="18" customFormat="1" ht="25.5" x14ac:dyDescent="0.2">
      <c r="A5" s="240" t="s">
        <v>33</v>
      </c>
      <c r="B5" s="241"/>
      <c r="C5" s="242"/>
      <c r="D5" s="14" t="s">
        <v>34</v>
      </c>
      <c r="E5" s="99">
        <f>E6</f>
        <v>1871482</v>
      </c>
      <c r="F5" s="99">
        <f t="shared" ref="F5" si="0">F6</f>
        <v>568696</v>
      </c>
      <c r="G5" s="99">
        <f>G6</f>
        <v>2440178</v>
      </c>
    </row>
    <row r="6" spans="1:8" s="18" customFormat="1" ht="12.75" x14ac:dyDescent="0.2">
      <c r="A6" s="243" t="s">
        <v>35</v>
      </c>
      <c r="B6" s="244"/>
      <c r="C6" s="245"/>
      <c r="D6" s="14" t="s">
        <v>36</v>
      </c>
      <c r="E6" s="4">
        <f>E7+E8+E9+E10+E11+E12+E13+E14+E15</f>
        <v>1871482</v>
      </c>
      <c r="F6" s="4">
        <f t="shared" ref="F6" si="1">F7+F8+F9+F10+F11+F12+F13+F14+F15</f>
        <v>568696</v>
      </c>
      <c r="G6" s="4">
        <f>G7+G8+G9+G10+G11+G12+G13+G14+G15</f>
        <v>2440178</v>
      </c>
    </row>
    <row r="7" spans="1:8" s="18" customFormat="1" ht="12.75" x14ac:dyDescent="0.2">
      <c r="A7" s="126"/>
      <c r="B7" s="127">
        <v>11</v>
      </c>
      <c r="C7" s="128"/>
      <c r="D7" s="14" t="s">
        <v>9</v>
      </c>
      <c r="E7" s="4">
        <v>1096482</v>
      </c>
      <c r="F7" s="4">
        <f t="shared" ref="F7:F78" si="2">G7-E7</f>
        <v>129050</v>
      </c>
      <c r="G7" s="4">
        <f>G19+G28+G39+G43+G59+G72+G82+G93</f>
        <v>1225532</v>
      </c>
    </row>
    <row r="8" spans="1:8" s="18" customFormat="1" ht="12.75" x14ac:dyDescent="0.2">
      <c r="A8" s="126"/>
      <c r="B8" s="127">
        <v>31</v>
      </c>
      <c r="C8" s="128"/>
      <c r="D8" s="14" t="s">
        <v>24</v>
      </c>
      <c r="E8" s="4">
        <v>20000</v>
      </c>
      <c r="F8" s="4">
        <f t="shared" si="2"/>
        <v>-9000</v>
      </c>
      <c r="G8" s="4">
        <f>G46+G62+G75+G96</f>
        <v>11000</v>
      </c>
    </row>
    <row r="9" spans="1:8" s="18" customFormat="1" ht="25.5" x14ac:dyDescent="0.2">
      <c r="A9" s="126"/>
      <c r="B9" s="127">
        <v>43</v>
      </c>
      <c r="C9" s="128"/>
      <c r="D9" s="14" t="s">
        <v>29</v>
      </c>
      <c r="E9" s="4">
        <v>10000</v>
      </c>
      <c r="F9" s="4">
        <f t="shared" si="2"/>
        <v>30000</v>
      </c>
      <c r="G9" s="4">
        <v>40000</v>
      </c>
    </row>
    <row r="10" spans="1:8" s="18" customFormat="1" ht="12.75" x14ac:dyDescent="0.2">
      <c r="A10" s="126"/>
      <c r="B10" s="127">
        <v>50</v>
      </c>
      <c r="C10" s="128"/>
      <c r="D10" s="14" t="s">
        <v>55</v>
      </c>
      <c r="E10" s="4">
        <v>92000</v>
      </c>
      <c r="F10" s="4">
        <f t="shared" si="2"/>
        <v>-51000</v>
      </c>
      <c r="G10" s="4">
        <f>G52+G65+G78+G102</f>
        <v>41000</v>
      </c>
    </row>
    <row r="11" spans="1:8" s="18" customFormat="1" ht="12.75" x14ac:dyDescent="0.2">
      <c r="A11" s="126"/>
      <c r="B11" s="127">
        <v>52</v>
      </c>
      <c r="C11" s="128"/>
      <c r="D11" s="14" t="s">
        <v>28</v>
      </c>
      <c r="E11" s="4">
        <v>25000</v>
      </c>
      <c r="F11" s="4">
        <f t="shared" si="2"/>
        <v>-500</v>
      </c>
      <c r="G11" s="4">
        <v>24500</v>
      </c>
    </row>
    <row r="12" spans="1:8" s="18" customFormat="1" ht="12.75" x14ac:dyDescent="0.2">
      <c r="A12" s="126"/>
      <c r="B12" s="127">
        <v>58</v>
      </c>
      <c r="C12" s="128"/>
      <c r="D12" s="14" t="s">
        <v>197</v>
      </c>
      <c r="E12" s="4">
        <v>628000</v>
      </c>
      <c r="F12" s="4">
        <f t="shared" si="2"/>
        <v>458835</v>
      </c>
      <c r="G12" s="4">
        <f>G87</f>
        <v>1086835</v>
      </c>
    </row>
    <row r="13" spans="1:8" s="18" customFormat="1" ht="25.5" x14ac:dyDescent="0.2">
      <c r="A13" s="126"/>
      <c r="B13" s="127">
        <v>619</v>
      </c>
      <c r="C13" s="128"/>
      <c r="D13" s="14" t="s">
        <v>210</v>
      </c>
      <c r="E13" s="4">
        <v>0</v>
      </c>
      <c r="F13" s="4">
        <f t="shared" si="2"/>
        <v>1000</v>
      </c>
      <c r="G13" s="4">
        <f>G105</f>
        <v>1000</v>
      </c>
    </row>
    <row r="14" spans="1:8" s="18" customFormat="1" ht="25.5" x14ac:dyDescent="0.2">
      <c r="A14" s="126"/>
      <c r="B14" s="127">
        <v>319</v>
      </c>
      <c r="C14" s="128"/>
      <c r="D14" s="14" t="s">
        <v>208</v>
      </c>
      <c r="E14" s="4">
        <v>0</v>
      </c>
      <c r="F14" s="4">
        <f t="shared" si="2"/>
        <v>7957</v>
      </c>
      <c r="G14" s="4">
        <v>7957</v>
      </c>
    </row>
    <row r="15" spans="1:8" s="18" customFormat="1" ht="38.25" x14ac:dyDescent="0.2">
      <c r="A15" s="126"/>
      <c r="B15" s="127">
        <v>439</v>
      </c>
      <c r="C15" s="128"/>
      <c r="D15" s="14" t="s">
        <v>209</v>
      </c>
      <c r="E15" s="4">
        <v>0</v>
      </c>
      <c r="F15" s="4">
        <f t="shared" si="2"/>
        <v>2354</v>
      </c>
      <c r="G15" s="4">
        <v>2354</v>
      </c>
    </row>
    <row r="16" spans="1:8" s="18" customFormat="1" ht="12.75" x14ac:dyDescent="0.2">
      <c r="A16" s="237" t="s">
        <v>38</v>
      </c>
      <c r="B16" s="238"/>
      <c r="C16" s="239"/>
      <c r="D16" s="14" t="s">
        <v>36</v>
      </c>
      <c r="E16" s="4">
        <f>E17+E26</f>
        <v>1871482</v>
      </c>
      <c r="F16" s="4">
        <f t="shared" si="2"/>
        <v>568696</v>
      </c>
      <c r="G16" s="4">
        <f>G17+G26</f>
        <v>2440178</v>
      </c>
    </row>
    <row r="17" spans="1:7" s="18" customFormat="1" ht="12.75" x14ac:dyDescent="0.2">
      <c r="A17" s="231" t="s">
        <v>37</v>
      </c>
      <c r="B17" s="232"/>
      <c r="C17" s="233"/>
      <c r="D17" s="14" t="s">
        <v>39</v>
      </c>
      <c r="E17" s="99">
        <f t="shared" ref="E17:E18" si="3">E18</f>
        <v>820582</v>
      </c>
      <c r="F17" s="99">
        <f t="shared" si="2"/>
        <v>6000</v>
      </c>
      <c r="G17" s="99">
        <f t="shared" ref="G17:G18" si="4">G18</f>
        <v>826582</v>
      </c>
    </row>
    <row r="18" spans="1:7" s="18" customFormat="1" ht="12.75" x14ac:dyDescent="0.2">
      <c r="A18" s="228" t="s">
        <v>40</v>
      </c>
      <c r="B18" s="229"/>
      <c r="C18" s="230"/>
      <c r="D18" s="14" t="s">
        <v>42</v>
      </c>
      <c r="E18" s="99">
        <f t="shared" si="3"/>
        <v>820582</v>
      </c>
      <c r="F18" s="99">
        <f t="shared" si="2"/>
        <v>6000</v>
      </c>
      <c r="G18" s="99">
        <f t="shared" si="4"/>
        <v>826582</v>
      </c>
    </row>
    <row r="19" spans="1:7" s="18" customFormat="1" ht="12.75" x14ac:dyDescent="0.2">
      <c r="A19" s="202" t="s">
        <v>41</v>
      </c>
      <c r="B19" s="203"/>
      <c r="C19" s="204"/>
      <c r="D19" s="13" t="s">
        <v>9</v>
      </c>
      <c r="E19" s="4">
        <f>E20+E24</f>
        <v>820582</v>
      </c>
      <c r="F19" s="4">
        <f t="shared" si="2"/>
        <v>6000</v>
      </c>
      <c r="G19" s="4">
        <f>G20+G24</f>
        <v>826582</v>
      </c>
    </row>
    <row r="20" spans="1:7" s="18" customFormat="1" ht="12.75" x14ac:dyDescent="0.2">
      <c r="A20" s="196" t="s">
        <v>43</v>
      </c>
      <c r="B20" s="197"/>
      <c r="C20" s="198"/>
      <c r="D20" s="13" t="s">
        <v>11</v>
      </c>
      <c r="E20" s="4">
        <f>SUM(E21:E23)</f>
        <v>818582</v>
      </c>
      <c r="F20" s="4">
        <f t="shared" si="2"/>
        <v>6000</v>
      </c>
      <c r="G20" s="4">
        <f>SUM(G21:G23)</f>
        <v>824582</v>
      </c>
    </row>
    <row r="21" spans="1:7" s="18" customFormat="1" ht="12.75" x14ac:dyDescent="0.2">
      <c r="A21" s="199" t="s">
        <v>44</v>
      </c>
      <c r="B21" s="200"/>
      <c r="C21" s="201"/>
      <c r="D21" s="13" t="s">
        <v>12</v>
      </c>
      <c r="E21" s="4">
        <v>692240</v>
      </c>
      <c r="F21" s="4">
        <f t="shared" si="2"/>
        <v>6000</v>
      </c>
      <c r="G21" s="4">
        <v>698240</v>
      </c>
    </row>
    <row r="22" spans="1:7" s="83" customFormat="1" ht="12.75" x14ac:dyDescent="0.2">
      <c r="A22" s="199" t="s">
        <v>45</v>
      </c>
      <c r="B22" s="200"/>
      <c r="C22" s="201"/>
      <c r="D22" s="13" t="s">
        <v>22</v>
      </c>
      <c r="E22" s="4">
        <v>126242</v>
      </c>
      <c r="F22" s="4">
        <f t="shared" si="2"/>
        <v>0</v>
      </c>
      <c r="G22" s="4">
        <v>126242</v>
      </c>
    </row>
    <row r="23" spans="1:7" s="18" customFormat="1" ht="12.75" x14ac:dyDescent="0.2">
      <c r="A23" s="199" t="s">
        <v>46</v>
      </c>
      <c r="B23" s="206"/>
      <c r="C23" s="207"/>
      <c r="D23" s="13" t="s">
        <v>47</v>
      </c>
      <c r="E23" s="4">
        <v>100</v>
      </c>
      <c r="F23" s="4">
        <f t="shared" si="2"/>
        <v>0</v>
      </c>
      <c r="G23" s="4">
        <v>100</v>
      </c>
    </row>
    <row r="24" spans="1:7" s="18" customFormat="1" ht="25.5" x14ac:dyDescent="0.2">
      <c r="A24" s="196" t="s">
        <v>49</v>
      </c>
      <c r="B24" s="225"/>
      <c r="C24" s="226"/>
      <c r="D24" s="13" t="s">
        <v>13</v>
      </c>
      <c r="E24" s="4">
        <f>E25</f>
        <v>2000</v>
      </c>
      <c r="F24" s="4">
        <f t="shared" si="2"/>
        <v>0</v>
      </c>
      <c r="G24" s="4">
        <f>G25</f>
        <v>2000</v>
      </c>
    </row>
    <row r="25" spans="1:7" s="18" customFormat="1" ht="25.5" x14ac:dyDescent="0.2">
      <c r="A25" s="199" t="s">
        <v>48</v>
      </c>
      <c r="B25" s="206"/>
      <c r="C25" s="207"/>
      <c r="D25" s="13" t="s">
        <v>50</v>
      </c>
      <c r="E25" s="4">
        <v>2000</v>
      </c>
      <c r="F25" s="4">
        <f t="shared" si="2"/>
        <v>0</v>
      </c>
      <c r="G25" s="4">
        <v>2000</v>
      </c>
    </row>
    <row r="26" spans="1:7" s="18" customFormat="1" ht="25.5" x14ac:dyDescent="0.2">
      <c r="A26" s="231" t="s">
        <v>51</v>
      </c>
      <c r="B26" s="232"/>
      <c r="C26" s="233"/>
      <c r="D26" s="14" t="s">
        <v>52</v>
      </c>
      <c r="E26" s="99">
        <f>E27+E38+E42+E58+E71+E81+E92</f>
        <v>1050900</v>
      </c>
      <c r="F26" s="99">
        <f t="shared" si="2"/>
        <v>562696</v>
      </c>
      <c r="G26" s="99">
        <f>G27+G38+G42+G58+G71+G81+G92</f>
        <v>1613596</v>
      </c>
    </row>
    <row r="27" spans="1:7" s="18" customFormat="1" ht="25.5" x14ac:dyDescent="0.2">
      <c r="A27" s="228" t="s">
        <v>53</v>
      </c>
      <c r="B27" s="229"/>
      <c r="C27" s="230"/>
      <c r="D27" s="14" t="s">
        <v>54</v>
      </c>
      <c r="E27" s="99">
        <f>E28+E33</f>
        <v>67400</v>
      </c>
      <c r="F27" s="99">
        <f t="shared" ref="F27:G27" si="5">F28+F33</f>
        <v>22957</v>
      </c>
      <c r="G27" s="99">
        <f t="shared" si="5"/>
        <v>90357</v>
      </c>
    </row>
    <row r="28" spans="1:7" s="18" customFormat="1" ht="15" customHeight="1" x14ac:dyDescent="0.2">
      <c r="A28" s="202" t="s">
        <v>41</v>
      </c>
      <c r="B28" s="203"/>
      <c r="C28" s="204"/>
      <c r="D28" s="13" t="s">
        <v>9</v>
      </c>
      <c r="E28" s="4">
        <f>E29+E31</f>
        <v>67400</v>
      </c>
      <c r="F28" s="4">
        <f t="shared" si="2"/>
        <v>15000</v>
      </c>
      <c r="G28" s="4">
        <f>G29+G31</f>
        <v>82400</v>
      </c>
    </row>
    <row r="29" spans="1:7" s="18" customFormat="1" ht="12.75" x14ac:dyDescent="0.2">
      <c r="A29" s="196" t="s">
        <v>43</v>
      </c>
      <c r="B29" s="197"/>
      <c r="C29" s="198"/>
      <c r="D29" s="13" t="s">
        <v>11</v>
      </c>
      <c r="E29" s="4">
        <f>E30</f>
        <v>39400</v>
      </c>
      <c r="F29" s="4">
        <f t="shared" si="2"/>
        <v>15000</v>
      </c>
      <c r="G29" s="4">
        <f t="shared" ref="G29" si="6">G30</f>
        <v>54400</v>
      </c>
    </row>
    <row r="30" spans="1:7" s="18" customFormat="1" ht="15" customHeight="1" x14ac:dyDescent="0.2">
      <c r="A30" s="199" t="s">
        <v>45</v>
      </c>
      <c r="B30" s="200"/>
      <c r="C30" s="201"/>
      <c r="D30" s="13" t="s">
        <v>22</v>
      </c>
      <c r="E30" s="4">
        <v>39400</v>
      </c>
      <c r="F30" s="4">
        <f t="shared" si="2"/>
        <v>15000</v>
      </c>
      <c r="G30" s="4">
        <v>54400</v>
      </c>
    </row>
    <row r="31" spans="1:7" s="18" customFormat="1" ht="25.5" x14ac:dyDescent="0.2">
      <c r="A31" s="196" t="s">
        <v>49</v>
      </c>
      <c r="B31" s="197"/>
      <c r="C31" s="198"/>
      <c r="D31" s="13" t="s">
        <v>13</v>
      </c>
      <c r="E31" s="4">
        <f>E32</f>
        <v>28000</v>
      </c>
      <c r="F31" s="4">
        <f t="shared" si="2"/>
        <v>0</v>
      </c>
      <c r="G31" s="4">
        <f>G32</f>
        <v>28000</v>
      </c>
    </row>
    <row r="32" spans="1:7" s="18" customFormat="1" ht="25.5" x14ac:dyDescent="0.2">
      <c r="A32" s="227" t="s">
        <v>48</v>
      </c>
      <c r="B32" s="227"/>
      <c r="C32" s="227"/>
      <c r="D32" s="22" t="s">
        <v>50</v>
      </c>
      <c r="E32" s="81">
        <v>28000</v>
      </c>
      <c r="F32" s="4">
        <f t="shared" si="2"/>
        <v>0</v>
      </c>
      <c r="G32" s="81">
        <v>28000</v>
      </c>
    </row>
    <row r="33" spans="1:7" s="18" customFormat="1" ht="25.5" x14ac:dyDescent="0.2">
      <c r="A33" s="202" t="s">
        <v>200</v>
      </c>
      <c r="B33" s="203"/>
      <c r="C33" s="204"/>
      <c r="D33" s="13" t="s">
        <v>202</v>
      </c>
      <c r="E33" s="81">
        <f>E34+E36</f>
        <v>0</v>
      </c>
      <c r="F33" s="4">
        <f t="shared" si="2"/>
        <v>7957</v>
      </c>
      <c r="G33" s="81">
        <f>G34+G36</f>
        <v>7957</v>
      </c>
    </row>
    <row r="34" spans="1:7" s="18" customFormat="1" ht="12.75" x14ac:dyDescent="0.2">
      <c r="A34" s="196" t="s">
        <v>43</v>
      </c>
      <c r="B34" s="197"/>
      <c r="C34" s="198"/>
      <c r="D34" s="13" t="s">
        <v>11</v>
      </c>
      <c r="E34" s="81">
        <f>E35</f>
        <v>0</v>
      </c>
      <c r="F34" s="4">
        <f t="shared" si="2"/>
        <v>5000</v>
      </c>
      <c r="G34" s="81">
        <f>G35</f>
        <v>5000</v>
      </c>
    </row>
    <row r="35" spans="1:7" s="18" customFormat="1" ht="12.75" x14ac:dyDescent="0.2">
      <c r="A35" s="199" t="s">
        <v>45</v>
      </c>
      <c r="B35" s="200"/>
      <c r="C35" s="201"/>
      <c r="D35" s="13" t="s">
        <v>22</v>
      </c>
      <c r="E35" s="81">
        <v>0</v>
      </c>
      <c r="F35" s="4">
        <f t="shared" si="2"/>
        <v>5000</v>
      </c>
      <c r="G35" s="81">
        <v>5000</v>
      </c>
    </row>
    <row r="36" spans="1:7" s="18" customFormat="1" ht="25.5" x14ac:dyDescent="0.2">
      <c r="A36" s="196" t="s">
        <v>49</v>
      </c>
      <c r="B36" s="225"/>
      <c r="C36" s="226"/>
      <c r="D36" s="13" t="s">
        <v>13</v>
      </c>
      <c r="E36" s="81">
        <f>E37</f>
        <v>0</v>
      </c>
      <c r="F36" s="4">
        <f t="shared" si="2"/>
        <v>2957</v>
      </c>
      <c r="G36" s="81">
        <f>G37</f>
        <v>2957</v>
      </c>
    </row>
    <row r="37" spans="1:7" s="18" customFormat="1" ht="25.5" x14ac:dyDescent="0.2">
      <c r="A37" s="199" t="s">
        <v>48</v>
      </c>
      <c r="B37" s="206"/>
      <c r="C37" s="207"/>
      <c r="D37" s="13" t="s">
        <v>50</v>
      </c>
      <c r="E37" s="81">
        <v>0</v>
      </c>
      <c r="F37" s="4">
        <f t="shared" si="2"/>
        <v>2957</v>
      </c>
      <c r="G37" s="81">
        <v>2957</v>
      </c>
    </row>
    <row r="38" spans="1:7" s="18" customFormat="1" ht="12.75" x14ac:dyDescent="0.2">
      <c r="A38" s="215" t="s">
        <v>56</v>
      </c>
      <c r="B38" s="215"/>
      <c r="C38" s="215"/>
      <c r="D38" s="24" t="s">
        <v>57</v>
      </c>
      <c r="E38" s="101">
        <f>E39</f>
        <v>15000</v>
      </c>
      <c r="F38" s="99">
        <f t="shared" si="2"/>
        <v>0</v>
      </c>
      <c r="G38" s="101">
        <f>G39</f>
        <v>15000</v>
      </c>
    </row>
    <row r="39" spans="1:7" s="18" customFormat="1" ht="12.75" customHeight="1" x14ac:dyDescent="0.2">
      <c r="A39" s="247" t="s">
        <v>41</v>
      </c>
      <c r="B39" s="247"/>
      <c r="C39" s="247"/>
      <c r="D39" s="22" t="s">
        <v>9</v>
      </c>
      <c r="E39" s="81">
        <f>E40</f>
        <v>15000</v>
      </c>
      <c r="F39" s="4">
        <f t="shared" si="2"/>
        <v>0</v>
      </c>
      <c r="G39" s="81">
        <f t="shared" ref="G39" si="7">G40</f>
        <v>15000</v>
      </c>
    </row>
    <row r="40" spans="1:7" s="18" customFormat="1" ht="25.5" customHeight="1" x14ac:dyDescent="0.2">
      <c r="A40" s="196" t="s">
        <v>49</v>
      </c>
      <c r="B40" s="197"/>
      <c r="C40" s="198"/>
      <c r="D40" s="21" t="s">
        <v>13</v>
      </c>
      <c r="E40" s="81">
        <f>SUM(E41:E41)</f>
        <v>15000</v>
      </c>
      <c r="F40" s="4">
        <f t="shared" si="2"/>
        <v>0</v>
      </c>
      <c r="G40" s="81">
        <f>SUM(G41:G41)</f>
        <v>15000</v>
      </c>
    </row>
    <row r="41" spans="1:7" s="18" customFormat="1" ht="25.5" customHeight="1" x14ac:dyDescent="0.2">
      <c r="A41" s="227" t="s">
        <v>58</v>
      </c>
      <c r="B41" s="227"/>
      <c r="C41" s="227"/>
      <c r="D41" s="22" t="s">
        <v>59</v>
      </c>
      <c r="E41" s="81">
        <v>15000</v>
      </c>
      <c r="F41" s="4">
        <f t="shared" si="2"/>
        <v>0</v>
      </c>
      <c r="G41" s="81">
        <v>15000</v>
      </c>
    </row>
    <row r="42" spans="1:7" s="18" customFormat="1" ht="12.75" x14ac:dyDescent="0.2">
      <c r="A42" s="215" t="s">
        <v>60</v>
      </c>
      <c r="B42" s="215"/>
      <c r="C42" s="215"/>
      <c r="D42" s="23" t="s">
        <v>61</v>
      </c>
      <c r="E42" s="101">
        <f>E43+E52+E49+E46</f>
        <v>93400</v>
      </c>
      <c r="F42" s="99">
        <f t="shared" si="2"/>
        <v>-21396</v>
      </c>
      <c r="G42" s="101">
        <f>G43+G46+G49+G52+G55</f>
        <v>72004</v>
      </c>
    </row>
    <row r="43" spans="1:7" s="18" customFormat="1" ht="12.75" x14ac:dyDescent="0.2">
      <c r="A43" s="202" t="s">
        <v>41</v>
      </c>
      <c r="B43" s="203"/>
      <c r="C43" s="204"/>
      <c r="D43" s="21" t="s">
        <v>9</v>
      </c>
      <c r="E43" s="81">
        <f t="shared" ref="E43:E44" si="8">E44</f>
        <v>40500</v>
      </c>
      <c r="F43" s="4">
        <f t="shared" si="2"/>
        <v>50</v>
      </c>
      <c r="G43" s="81">
        <f t="shared" ref="G43" si="9">G44</f>
        <v>40550</v>
      </c>
    </row>
    <row r="44" spans="1:7" s="18" customFormat="1" ht="12.75" x14ac:dyDescent="0.2">
      <c r="A44" s="196" t="s">
        <v>43</v>
      </c>
      <c r="B44" s="197"/>
      <c r="C44" s="198"/>
      <c r="D44" s="21" t="s">
        <v>11</v>
      </c>
      <c r="E44" s="81">
        <f t="shared" si="8"/>
        <v>40500</v>
      </c>
      <c r="F44" s="4">
        <f t="shared" si="2"/>
        <v>50</v>
      </c>
      <c r="G44" s="81">
        <f>G45</f>
        <v>40550</v>
      </c>
    </row>
    <row r="45" spans="1:7" s="18" customFormat="1" ht="12.75" x14ac:dyDescent="0.2">
      <c r="A45" s="199" t="s">
        <v>45</v>
      </c>
      <c r="B45" s="200"/>
      <c r="C45" s="201"/>
      <c r="D45" s="21" t="s">
        <v>22</v>
      </c>
      <c r="E45" s="81">
        <v>40500</v>
      </c>
      <c r="F45" s="4">
        <f t="shared" si="2"/>
        <v>50</v>
      </c>
      <c r="G45" s="81">
        <v>40550</v>
      </c>
    </row>
    <row r="46" spans="1:7" s="18" customFormat="1" ht="12.75" x14ac:dyDescent="0.2">
      <c r="A46" s="202" t="s">
        <v>150</v>
      </c>
      <c r="B46" s="203"/>
      <c r="C46" s="204"/>
      <c r="D46" s="21" t="s">
        <v>24</v>
      </c>
      <c r="E46" s="81">
        <f>E47</f>
        <v>5400</v>
      </c>
      <c r="F46" s="4">
        <f t="shared" si="2"/>
        <v>-1300</v>
      </c>
      <c r="G46" s="81">
        <f t="shared" ref="G46" si="10">G47</f>
        <v>4100</v>
      </c>
    </row>
    <row r="47" spans="1:7" s="18" customFormat="1" ht="12.75" x14ac:dyDescent="0.2">
      <c r="A47" s="196" t="s">
        <v>43</v>
      </c>
      <c r="B47" s="197"/>
      <c r="C47" s="198"/>
      <c r="D47" s="21" t="s">
        <v>11</v>
      </c>
      <c r="E47" s="81">
        <f>E48</f>
        <v>5400</v>
      </c>
      <c r="F47" s="4">
        <f t="shared" si="2"/>
        <v>-1300</v>
      </c>
      <c r="G47" s="81">
        <f>G48</f>
        <v>4100</v>
      </c>
    </row>
    <row r="48" spans="1:7" s="18" customFormat="1" ht="12.75" x14ac:dyDescent="0.2">
      <c r="A48" s="199" t="s">
        <v>45</v>
      </c>
      <c r="B48" s="200"/>
      <c r="C48" s="201"/>
      <c r="D48" s="21" t="s">
        <v>22</v>
      </c>
      <c r="E48" s="81">
        <v>5400</v>
      </c>
      <c r="F48" s="4">
        <f t="shared" si="2"/>
        <v>-1300</v>
      </c>
      <c r="G48" s="81">
        <v>4100</v>
      </c>
    </row>
    <row r="49" spans="1:8" s="18" customFormat="1" ht="12.75" x14ac:dyDescent="0.2">
      <c r="A49" s="202" t="s">
        <v>194</v>
      </c>
      <c r="B49" s="203"/>
      <c r="C49" s="204"/>
      <c r="D49" s="21" t="s">
        <v>29</v>
      </c>
      <c r="E49" s="81">
        <f>E50</f>
        <v>10000</v>
      </c>
      <c r="F49" s="4">
        <f t="shared" si="2"/>
        <v>0</v>
      </c>
      <c r="G49" s="81">
        <f t="shared" ref="E49:G50" si="11">G50</f>
        <v>10000</v>
      </c>
    </row>
    <row r="50" spans="1:8" s="18" customFormat="1" ht="12.75" x14ac:dyDescent="0.2">
      <c r="A50" s="196" t="s">
        <v>43</v>
      </c>
      <c r="B50" s="197"/>
      <c r="C50" s="198"/>
      <c r="D50" s="21" t="s">
        <v>11</v>
      </c>
      <c r="E50" s="81">
        <f t="shared" si="11"/>
        <v>10000</v>
      </c>
      <c r="F50" s="4">
        <f t="shared" si="2"/>
        <v>0</v>
      </c>
      <c r="G50" s="81">
        <f t="shared" si="11"/>
        <v>10000</v>
      </c>
    </row>
    <row r="51" spans="1:8" s="18" customFormat="1" ht="12.75" x14ac:dyDescent="0.2">
      <c r="A51" s="199" t="s">
        <v>45</v>
      </c>
      <c r="B51" s="200"/>
      <c r="C51" s="201"/>
      <c r="D51" s="21" t="s">
        <v>22</v>
      </c>
      <c r="E51" s="81">
        <v>10000</v>
      </c>
      <c r="F51" s="4">
        <f t="shared" si="2"/>
        <v>0</v>
      </c>
      <c r="G51" s="81">
        <v>10000</v>
      </c>
    </row>
    <row r="52" spans="1:8" s="18" customFormat="1" ht="12.75" x14ac:dyDescent="0.2">
      <c r="A52" s="248" t="s">
        <v>193</v>
      </c>
      <c r="B52" s="249"/>
      <c r="C52" s="250"/>
      <c r="D52" s="20" t="s">
        <v>55</v>
      </c>
      <c r="E52" s="81">
        <f>E53</f>
        <v>37500</v>
      </c>
      <c r="F52" s="4">
        <f t="shared" si="2"/>
        <v>-22500</v>
      </c>
      <c r="G52" s="81">
        <f>G53</f>
        <v>15000</v>
      </c>
    </row>
    <row r="53" spans="1:8" s="18" customFormat="1" ht="12.75" x14ac:dyDescent="0.2">
      <c r="A53" s="196" t="s">
        <v>43</v>
      </c>
      <c r="B53" s="197"/>
      <c r="C53" s="198"/>
      <c r="D53" s="21" t="s">
        <v>11</v>
      </c>
      <c r="E53" s="81">
        <f>E54</f>
        <v>37500</v>
      </c>
      <c r="F53" s="4">
        <f t="shared" si="2"/>
        <v>-22500</v>
      </c>
      <c r="G53" s="81">
        <f t="shared" ref="G53" si="12">G54</f>
        <v>15000</v>
      </c>
    </row>
    <row r="54" spans="1:8" s="18" customFormat="1" ht="12.75" x14ac:dyDescent="0.2">
      <c r="A54" s="199" t="s">
        <v>45</v>
      </c>
      <c r="B54" s="200"/>
      <c r="C54" s="201"/>
      <c r="D54" s="21" t="s">
        <v>22</v>
      </c>
      <c r="E54" s="81">
        <v>37500</v>
      </c>
      <c r="F54" s="4">
        <f t="shared" si="2"/>
        <v>-22500</v>
      </c>
      <c r="G54" s="81">
        <v>15000</v>
      </c>
    </row>
    <row r="55" spans="1:8" s="18" customFormat="1" ht="25.5" x14ac:dyDescent="0.2">
      <c r="A55" s="222" t="s">
        <v>201</v>
      </c>
      <c r="B55" s="223"/>
      <c r="C55" s="224"/>
      <c r="D55" s="13" t="s">
        <v>205</v>
      </c>
      <c r="E55" s="4">
        <f>E56</f>
        <v>0</v>
      </c>
      <c r="F55" s="4">
        <f t="shared" si="2"/>
        <v>2354</v>
      </c>
      <c r="G55" s="81">
        <f>G56</f>
        <v>2354</v>
      </c>
    </row>
    <row r="56" spans="1:8" s="18" customFormat="1" ht="12.75" customHeight="1" x14ac:dyDescent="0.2">
      <c r="A56" s="196" t="s">
        <v>43</v>
      </c>
      <c r="B56" s="197"/>
      <c r="C56" s="198"/>
      <c r="D56" s="13" t="s">
        <v>11</v>
      </c>
      <c r="E56" s="4">
        <f>E57</f>
        <v>0</v>
      </c>
      <c r="F56" s="4">
        <f t="shared" si="2"/>
        <v>2354</v>
      </c>
      <c r="G56" s="81">
        <f>G57</f>
        <v>2354</v>
      </c>
    </row>
    <row r="57" spans="1:8" s="18" customFormat="1" ht="12.75" customHeight="1" x14ac:dyDescent="0.2">
      <c r="A57" s="199" t="s">
        <v>45</v>
      </c>
      <c r="B57" s="200"/>
      <c r="C57" s="201"/>
      <c r="D57" s="13" t="s">
        <v>22</v>
      </c>
      <c r="E57" s="4">
        <v>0</v>
      </c>
      <c r="F57" s="4">
        <f t="shared" si="2"/>
        <v>2354</v>
      </c>
      <c r="G57" s="81">
        <v>2354</v>
      </c>
      <c r="H57" s="131"/>
    </row>
    <row r="58" spans="1:8" s="18" customFormat="1" ht="12.75" x14ac:dyDescent="0.2">
      <c r="A58" s="215" t="s">
        <v>62</v>
      </c>
      <c r="B58" s="215"/>
      <c r="C58" s="215"/>
      <c r="D58" s="23" t="s">
        <v>63</v>
      </c>
      <c r="E58" s="101">
        <f>E59+E62+E65+E68</f>
        <v>60300</v>
      </c>
      <c r="F58" s="99">
        <f t="shared" si="2"/>
        <v>-14500</v>
      </c>
      <c r="G58" s="101">
        <f>G62+G65+G68+G59</f>
        <v>45800</v>
      </c>
    </row>
    <row r="59" spans="1:8" s="18" customFormat="1" ht="12.75" x14ac:dyDescent="0.2">
      <c r="A59" s="208" t="s">
        <v>41</v>
      </c>
      <c r="B59" s="209"/>
      <c r="C59" s="210"/>
      <c r="D59" s="86" t="s">
        <v>9</v>
      </c>
      <c r="E59" s="81">
        <f>E60</f>
        <v>5300</v>
      </c>
      <c r="F59" s="4">
        <f t="shared" si="2"/>
        <v>0</v>
      </c>
      <c r="G59" s="81">
        <f>G61</f>
        <v>5300</v>
      </c>
    </row>
    <row r="60" spans="1:8" s="18" customFormat="1" ht="12.75" x14ac:dyDescent="0.2">
      <c r="A60" s="219" t="s">
        <v>43</v>
      </c>
      <c r="B60" s="220"/>
      <c r="C60" s="221"/>
      <c r="D60" s="86" t="s">
        <v>11</v>
      </c>
      <c r="E60" s="81">
        <f>E61</f>
        <v>5300</v>
      </c>
      <c r="F60" s="4">
        <f t="shared" si="2"/>
        <v>0</v>
      </c>
      <c r="G60" s="81">
        <f>G61</f>
        <v>5300</v>
      </c>
    </row>
    <row r="61" spans="1:8" s="18" customFormat="1" ht="12.75" x14ac:dyDescent="0.2">
      <c r="A61" s="216" t="s">
        <v>45</v>
      </c>
      <c r="B61" s="217"/>
      <c r="C61" s="218"/>
      <c r="D61" s="86" t="s">
        <v>22</v>
      </c>
      <c r="E61" s="81">
        <v>5300</v>
      </c>
      <c r="F61" s="4">
        <f t="shared" si="2"/>
        <v>0</v>
      </c>
      <c r="G61" s="81">
        <v>5300</v>
      </c>
    </row>
    <row r="62" spans="1:8" s="18" customFormat="1" ht="12.75" x14ac:dyDescent="0.2">
      <c r="A62" s="208" t="s">
        <v>150</v>
      </c>
      <c r="B62" s="209"/>
      <c r="C62" s="210"/>
      <c r="D62" s="86" t="s">
        <v>24</v>
      </c>
      <c r="E62" s="84">
        <f>E63</f>
        <v>5500</v>
      </c>
      <c r="F62" s="4">
        <f t="shared" si="2"/>
        <v>-2500</v>
      </c>
      <c r="G62" s="81">
        <f>G63</f>
        <v>3000</v>
      </c>
    </row>
    <row r="63" spans="1:8" s="18" customFormat="1" ht="12.75" x14ac:dyDescent="0.2">
      <c r="A63" s="219" t="s">
        <v>43</v>
      </c>
      <c r="B63" s="220"/>
      <c r="C63" s="221"/>
      <c r="D63" s="86" t="s">
        <v>11</v>
      </c>
      <c r="E63" s="84">
        <f>E64</f>
        <v>5500</v>
      </c>
      <c r="F63" s="4">
        <f t="shared" si="2"/>
        <v>-2500</v>
      </c>
      <c r="G63" s="81">
        <f>G64</f>
        <v>3000</v>
      </c>
    </row>
    <row r="64" spans="1:8" s="18" customFormat="1" ht="12.75" x14ac:dyDescent="0.2">
      <c r="A64" s="216" t="s">
        <v>45</v>
      </c>
      <c r="B64" s="217"/>
      <c r="C64" s="218"/>
      <c r="D64" s="86" t="s">
        <v>22</v>
      </c>
      <c r="E64" s="84">
        <v>5500</v>
      </c>
      <c r="F64" s="4">
        <f t="shared" si="2"/>
        <v>-2500</v>
      </c>
      <c r="G64" s="81">
        <v>3000</v>
      </c>
    </row>
    <row r="65" spans="1:7" s="18" customFormat="1" ht="12.75" x14ac:dyDescent="0.2">
      <c r="A65" s="208" t="s">
        <v>193</v>
      </c>
      <c r="B65" s="209"/>
      <c r="C65" s="210"/>
      <c r="D65" s="86" t="s">
        <v>55</v>
      </c>
      <c r="E65" s="81">
        <f>E66</f>
        <v>24500</v>
      </c>
      <c r="F65" s="4">
        <f t="shared" si="2"/>
        <v>-11500</v>
      </c>
      <c r="G65" s="81">
        <f>G66</f>
        <v>13000</v>
      </c>
    </row>
    <row r="66" spans="1:7" s="18" customFormat="1" ht="12.75" x14ac:dyDescent="0.2">
      <c r="A66" s="196" t="s">
        <v>43</v>
      </c>
      <c r="B66" s="197"/>
      <c r="C66" s="198"/>
      <c r="D66" s="75" t="s">
        <v>11</v>
      </c>
      <c r="E66" s="81">
        <f>E67</f>
        <v>24500</v>
      </c>
      <c r="F66" s="4">
        <f t="shared" si="2"/>
        <v>-11500</v>
      </c>
      <c r="G66" s="81">
        <f t="shared" ref="G66" si="13">G67</f>
        <v>13000</v>
      </c>
    </row>
    <row r="67" spans="1:7" s="18" customFormat="1" ht="12.75" x14ac:dyDescent="0.2">
      <c r="A67" s="199" t="s">
        <v>45</v>
      </c>
      <c r="B67" s="200"/>
      <c r="C67" s="201"/>
      <c r="D67" s="75" t="s">
        <v>22</v>
      </c>
      <c r="E67" s="81">
        <v>24500</v>
      </c>
      <c r="F67" s="4">
        <f t="shared" si="2"/>
        <v>-11500</v>
      </c>
      <c r="G67" s="81">
        <v>13000</v>
      </c>
    </row>
    <row r="68" spans="1:7" s="18" customFormat="1" ht="12.75" x14ac:dyDescent="0.2">
      <c r="A68" s="202" t="s">
        <v>149</v>
      </c>
      <c r="B68" s="203"/>
      <c r="C68" s="204"/>
      <c r="D68" s="21" t="s">
        <v>28</v>
      </c>
      <c r="E68" s="81">
        <f>E69</f>
        <v>25000</v>
      </c>
      <c r="F68" s="4">
        <f t="shared" si="2"/>
        <v>-500</v>
      </c>
      <c r="G68" s="81">
        <f>G69</f>
        <v>24500</v>
      </c>
    </row>
    <row r="69" spans="1:7" s="18" customFormat="1" ht="12.75" x14ac:dyDescent="0.2">
      <c r="A69" s="196" t="s">
        <v>43</v>
      </c>
      <c r="B69" s="197"/>
      <c r="C69" s="198"/>
      <c r="D69" s="21" t="s">
        <v>11</v>
      </c>
      <c r="E69" s="81">
        <f t="shared" ref="E69:G69" si="14">SUM(E70)</f>
        <v>25000</v>
      </c>
      <c r="F69" s="4">
        <f t="shared" si="2"/>
        <v>-500</v>
      </c>
      <c r="G69" s="81">
        <f t="shared" si="14"/>
        <v>24500</v>
      </c>
    </row>
    <row r="70" spans="1:7" s="18" customFormat="1" ht="12.75" x14ac:dyDescent="0.2">
      <c r="A70" s="199" t="s">
        <v>45</v>
      </c>
      <c r="B70" s="200"/>
      <c r="C70" s="201"/>
      <c r="D70" s="21" t="s">
        <v>22</v>
      </c>
      <c r="E70" s="81">
        <v>25000</v>
      </c>
      <c r="F70" s="4">
        <f t="shared" si="2"/>
        <v>-500</v>
      </c>
      <c r="G70" s="81">
        <v>24500</v>
      </c>
    </row>
    <row r="71" spans="1:7" s="18" customFormat="1" ht="12.75" x14ac:dyDescent="0.2">
      <c r="A71" s="213" t="s">
        <v>64</v>
      </c>
      <c r="B71" s="214"/>
      <c r="C71" s="214"/>
      <c r="D71" s="19" t="s">
        <v>65</v>
      </c>
      <c r="E71" s="101">
        <f>E72+E75+E78</f>
        <v>84300</v>
      </c>
      <c r="F71" s="99">
        <f t="shared" si="2"/>
        <v>-23000</v>
      </c>
      <c r="G71" s="101">
        <f>G72+G75+G78</f>
        <v>61300</v>
      </c>
    </row>
    <row r="72" spans="1:7" s="18" customFormat="1" ht="12.75" customHeight="1" x14ac:dyDescent="0.2">
      <c r="A72" s="202" t="s">
        <v>41</v>
      </c>
      <c r="B72" s="203"/>
      <c r="C72" s="204"/>
      <c r="D72" s="21" t="s">
        <v>9</v>
      </c>
      <c r="E72" s="81">
        <f t="shared" ref="E72:G73" si="15">E73</f>
        <v>52700</v>
      </c>
      <c r="F72" s="4">
        <f t="shared" si="2"/>
        <v>0</v>
      </c>
      <c r="G72" s="81">
        <f t="shared" si="15"/>
        <v>52700</v>
      </c>
    </row>
    <row r="73" spans="1:7" s="18" customFormat="1" ht="12.75" customHeight="1" x14ac:dyDescent="0.2">
      <c r="A73" s="196" t="s">
        <v>43</v>
      </c>
      <c r="B73" s="197"/>
      <c r="C73" s="198"/>
      <c r="D73" s="21" t="s">
        <v>11</v>
      </c>
      <c r="E73" s="81">
        <f t="shared" si="15"/>
        <v>52700</v>
      </c>
      <c r="F73" s="4">
        <f t="shared" si="2"/>
        <v>0</v>
      </c>
      <c r="G73" s="81">
        <f t="shared" si="15"/>
        <v>52700</v>
      </c>
    </row>
    <row r="74" spans="1:7" s="18" customFormat="1" ht="12.75" customHeight="1" x14ac:dyDescent="0.2">
      <c r="A74" s="199" t="s">
        <v>45</v>
      </c>
      <c r="B74" s="200"/>
      <c r="C74" s="201"/>
      <c r="D74" s="21" t="s">
        <v>22</v>
      </c>
      <c r="E74" s="81">
        <v>52700</v>
      </c>
      <c r="F74" s="4">
        <f t="shared" si="2"/>
        <v>0</v>
      </c>
      <c r="G74" s="81">
        <v>52700</v>
      </c>
    </row>
    <row r="75" spans="1:7" s="18" customFormat="1" ht="12.75" customHeight="1" x14ac:dyDescent="0.2">
      <c r="A75" s="202" t="s">
        <v>150</v>
      </c>
      <c r="B75" s="203"/>
      <c r="C75" s="204"/>
      <c r="D75" s="21" t="s">
        <v>24</v>
      </c>
      <c r="E75" s="81">
        <f t="shared" ref="E75:G76" si="16">E76</f>
        <v>1600</v>
      </c>
      <c r="F75" s="4">
        <f t="shared" si="2"/>
        <v>-1000</v>
      </c>
      <c r="G75" s="81">
        <f t="shared" si="16"/>
        <v>600</v>
      </c>
    </row>
    <row r="76" spans="1:7" x14ac:dyDescent="0.25">
      <c r="A76" s="196" t="s">
        <v>43</v>
      </c>
      <c r="B76" s="197"/>
      <c r="C76" s="198"/>
      <c r="D76" s="21" t="s">
        <v>11</v>
      </c>
      <c r="E76" s="81">
        <f t="shared" si="16"/>
        <v>1600</v>
      </c>
      <c r="F76" s="4">
        <f t="shared" si="2"/>
        <v>-1000</v>
      </c>
      <c r="G76" s="81">
        <f t="shared" si="16"/>
        <v>600</v>
      </c>
    </row>
    <row r="77" spans="1:7" x14ac:dyDescent="0.25">
      <c r="A77" s="199" t="s">
        <v>45</v>
      </c>
      <c r="B77" s="200"/>
      <c r="C77" s="201"/>
      <c r="D77" s="21" t="s">
        <v>22</v>
      </c>
      <c r="E77" s="81">
        <v>1600</v>
      </c>
      <c r="F77" s="4">
        <f t="shared" si="2"/>
        <v>-1000</v>
      </c>
      <c r="G77" s="81">
        <v>600</v>
      </c>
    </row>
    <row r="78" spans="1:7" x14ac:dyDescent="0.25">
      <c r="A78" s="208" t="s">
        <v>193</v>
      </c>
      <c r="B78" s="209"/>
      <c r="C78" s="210"/>
      <c r="D78" s="95" t="s">
        <v>55</v>
      </c>
      <c r="E78" s="91">
        <f>E79</f>
        <v>30000</v>
      </c>
      <c r="F78" s="4">
        <f t="shared" si="2"/>
        <v>-22000</v>
      </c>
      <c r="G78" s="98">
        <f>G79</f>
        <v>8000</v>
      </c>
    </row>
    <row r="79" spans="1:7" x14ac:dyDescent="0.25">
      <c r="A79" s="196" t="s">
        <v>43</v>
      </c>
      <c r="B79" s="197"/>
      <c r="C79" s="198"/>
      <c r="D79" s="13" t="s">
        <v>11</v>
      </c>
      <c r="E79" s="4">
        <f>E80</f>
        <v>30000</v>
      </c>
      <c r="F79" s="4">
        <f t="shared" ref="F79:F91" si="17">G79-E79</f>
        <v>-22000</v>
      </c>
      <c r="G79" s="4">
        <f>G80</f>
        <v>8000</v>
      </c>
    </row>
    <row r="80" spans="1:7" x14ac:dyDescent="0.25">
      <c r="A80" s="199" t="s">
        <v>45</v>
      </c>
      <c r="B80" s="200"/>
      <c r="C80" s="201"/>
      <c r="D80" s="21" t="s">
        <v>22</v>
      </c>
      <c r="E80" s="81">
        <v>30000</v>
      </c>
      <c r="F80" s="4">
        <f t="shared" si="17"/>
        <v>-22000</v>
      </c>
      <c r="G80" s="81">
        <v>8000</v>
      </c>
    </row>
    <row r="81" spans="1:7" ht="25.5" x14ac:dyDescent="0.25">
      <c r="A81" s="211" t="s">
        <v>160</v>
      </c>
      <c r="B81" s="212"/>
      <c r="C81" s="212"/>
      <c r="D81" s="96" t="s">
        <v>159</v>
      </c>
      <c r="E81" s="101">
        <f>E87+E82</f>
        <v>670000</v>
      </c>
      <c r="F81" s="99">
        <f t="shared" si="17"/>
        <v>566835</v>
      </c>
      <c r="G81" s="101">
        <f>G82+G87</f>
        <v>1236835</v>
      </c>
    </row>
    <row r="82" spans="1:7" x14ac:dyDescent="0.25">
      <c r="A82" s="202" t="s">
        <v>41</v>
      </c>
      <c r="B82" s="203"/>
      <c r="C82" s="204"/>
      <c r="D82" s="21" t="s">
        <v>9</v>
      </c>
      <c r="E82" s="81">
        <f>E85+E83</f>
        <v>42000</v>
      </c>
      <c r="F82" s="81">
        <f t="shared" si="17"/>
        <v>108000</v>
      </c>
      <c r="G82" s="81">
        <f>G85+G83</f>
        <v>150000</v>
      </c>
    </row>
    <row r="83" spans="1:7" x14ac:dyDescent="0.25">
      <c r="A83" s="196" t="s">
        <v>43</v>
      </c>
      <c r="B83" s="197"/>
      <c r="C83" s="198"/>
      <c r="D83" s="13" t="s">
        <v>11</v>
      </c>
      <c r="E83" s="81">
        <f>E84</f>
        <v>0</v>
      </c>
      <c r="F83" s="81">
        <f t="shared" si="17"/>
        <v>5000</v>
      </c>
      <c r="G83" s="81">
        <f>G84</f>
        <v>5000</v>
      </c>
    </row>
    <row r="84" spans="1:7" x14ac:dyDescent="0.25">
      <c r="A84" s="199" t="s">
        <v>45</v>
      </c>
      <c r="B84" s="200"/>
      <c r="C84" s="201"/>
      <c r="D84" s="21" t="s">
        <v>22</v>
      </c>
      <c r="E84" s="81">
        <v>0</v>
      </c>
      <c r="F84" s="81">
        <f t="shared" si="17"/>
        <v>5000</v>
      </c>
      <c r="G84" s="81">
        <v>5000</v>
      </c>
    </row>
    <row r="85" spans="1:7" ht="25.5" x14ac:dyDescent="0.25">
      <c r="A85" s="196" t="s">
        <v>49</v>
      </c>
      <c r="B85" s="197"/>
      <c r="C85" s="198"/>
      <c r="D85" s="21" t="s">
        <v>13</v>
      </c>
      <c r="E85" s="81">
        <f t="shared" ref="E85:G85" si="18">E86</f>
        <v>42000</v>
      </c>
      <c r="F85" s="81">
        <f t="shared" si="17"/>
        <v>103000</v>
      </c>
      <c r="G85" s="81">
        <f t="shared" si="18"/>
        <v>145000</v>
      </c>
    </row>
    <row r="86" spans="1:7" ht="25.5" x14ac:dyDescent="0.25">
      <c r="A86" s="199" t="s">
        <v>58</v>
      </c>
      <c r="B86" s="200"/>
      <c r="C86" s="201"/>
      <c r="D86" s="21" t="s">
        <v>59</v>
      </c>
      <c r="E86" s="81">
        <v>42000</v>
      </c>
      <c r="F86" s="81">
        <f t="shared" si="17"/>
        <v>103000</v>
      </c>
      <c r="G86" s="81">
        <v>145000</v>
      </c>
    </row>
    <row r="87" spans="1:7" ht="25.5" x14ac:dyDescent="0.25">
      <c r="A87" s="202" t="s">
        <v>195</v>
      </c>
      <c r="B87" s="203"/>
      <c r="C87" s="204"/>
      <c r="D87" s="21" t="s">
        <v>196</v>
      </c>
      <c r="E87" s="81">
        <f>E88+E90</f>
        <v>628000</v>
      </c>
      <c r="F87" s="4">
        <f t="shared" si="17"/>
        <v>458835</v>
      </c>
      <c r="G87" s="81">
        <f>G88+G90</f>
        <v>1086835</v>
      </c>
    </row>
    <row r="88" spans="1:7" x14ac:dyDescent="0.25">
      <c r="A88" s="196" t="s">
        <v>43</v>
      </c>
      <c r="B88" s="197"/>
      <c r="C88" s="198"/>
      <c r="D88" s="13" t="s">
        <v>11</v>
      </c>
      <c r="E88" s="3">
        <f>E89</f>
        <v>0</v>
      </c>
      <c r="F88" s="4">
        <f t="shared" si="17"/>
        <v>2000</v>
      </c>
      <c r="G88" s="3">
        <f>G89</f>
        <v>2000</v>
      </c>
    </row>
    <row r="89" spans="1:7" x14ac:dyDescent="0.25">
      <c r="A89" s="199" t="s">
        <v>45</v>
      </c>
      <c r="B89" s="200"/>
      <c r="C89" s="201"/>
      <c r="D89" s="21" t="s">
        <v>22</v>
      </c>
      <c r="E89" s="81">
        <v>0</v>
      </c>
      <c r="F89" s="4">
        <f t="shared" si="17"/>
        <v>2000</v>
      </c>
      <c r="G89" s="81">
        <v>2000</v>
      </c>
    </row>
    <row r="90" spans="1:7" ht="25.5" x14ac:dyDescent="0.25">
      <c r="A90" s="196" t="s">
        <v>49</v>
      </c>
      <c r="B90" s="197"/>
      <c r="C90" s="198"/>
      <c r="D90" s="13" t="s">
        <v>13</v>
      </c>
      <c r="E90" s="4">
        <f>E91</f>
        <v>628000</v>
      </c>
      <c r="F90" s="4">
        <f t="shared" si="17"/>
        <v>456835</v>
      </c>
      <c r="G90" s="4">
        <f>G91</f>
        <v>1084835</v>
      </c>
    </row>
    <row r="91" spans="1:7" ht="25.5" x14ac:dyDescent="0.25">
      <c r="A91" s="205" t="s">
        <v>58</v>
      </c>
      <c r="B91" s="206"/>
      <c r="C91" s="207"/>
      <c r="D91" s="22" t="s">
        <v>59</v>
      </c>
      <c r="E91" s="81">
        <v>628000</v>
      </c>
      <c r="F91" s="4">
        <f t="shared" si="17"/>
        <v>456835</v>
      </c>
      <c r="G91" s="81">
        <v>1084835</v>
      </c>
    </row>
    <row r="92" spans="1:7" x14ac:dyDescent="0.25">
      <c r="A92" s="213" t="s">
        <v>167</v>
      </c>
      <c r="B92" s="214"/>
      <c r="C92" s="246"/>
      <c r="D92" s="23" t="s">
        <v>168</v>
      </c>
      <c r="E92" s="101">
        <f>E93+E102+E96+E105+E99</f>
        <v>60500</v>
      </c>
      <c r="F92" s="101">
        <f t="shared" ref="F92:G92" si="19">F93+F102+F96+F105+F99</f>
        <v>31800</v>
      </c>
      <c r="G92" s="101">
        <f t="shared" si="19"/>
        <v>92300</v>
      </c>
    </row>
    <row r="93" spans="1:7" x14ac:dyDescent="0.25">
      <c r="A93" s="202" t="s">
        <v>41</v>
      </c>
      <c r="B93" s="203"/>
      <c r="C93" s="204"/>
      <c r="D93" s="21" t="s">
        <v>9</v>
      </c>
      <c r="E93" s="81">
        <f t="shared" ref="E93:E94" si="20">E94</f>
        <v>53000</v>
      </c>
      <c r="F93" s="81">
        <f t="shared" ref="F93:F97" si="21">G93-E93</f>
        <v>0</v>
      </c>
      <c r="G93" s="81">
        <f>G94</f>
        <v>53000</v>
      </c>
    </row>
    <row r="94" spans="1:7" x14ac:dyDescent="0.25">
      <c r="A94" s="196" t="s">
        <v>43</v>
      </c>
      <c r="B94" s="197"/>
      <c r="C94" s="198"/>
      <c r="D94" s="21" t="s">
        <v>11</v>
      </c>
      <c r="E94" s="81">
        <f t="shared" si="20"/>
        <v>53000</v>
      </c>
      <c r="F94" s="81">
        <f t="shared" si="21"/>
        <v>0</v>
      </c>
      <c r="G94" s="81">
        <f>G95</f>
        <v>53000</v>
      </c>
    </row>
    <row r="95" spans="1:7" x14ac:dyDescent="0.25">
      <c r="A95" s="199" t="s">
        <v>45</v>
      </c>
      <c r="B95" s="200"/>
      <c r="C95" s="201"/>
      <c r="D95" s="21" t="s">
        <v>22</v>
      </c>
      <c r="E95" s="81">
        <v>53000</v>
      </c>
      <c r="F95" s="81">
        <f t="shared" si="21"/>
        <v>0</v>
      </c>
      <c r="G95" s="81">
        <v>53000</v>
      </c>
    </row>
    <row r="96" spans="1:7" ht="15" customHeight="1" x14ac:dyDescent="0.25">
      <c r="A96" s="202" t="s">
        <v>150</v>
      </c>
      <c r="B96" s="203"/>
      <c r="C96" s="204"/>
      <c r="D96" s="21" t="s">
        <v>24</v>
      </c>
      <c r="E96" s="81">
        <f>E97</f>
        <v>7500</v>
      </c>
      <c r="F96" s="81">
        <f t="shared" si="21"/>
        <v>-4200</v>
      </c>
      <c r="G96" s="81">
        <f>G97</f>
        <v>3300</v>
      </c>
    </row>
    <row r="97" spans="1:7" ht="15" customHeight="1" x14ac:dyDescent="0.25">
      <c r="A97" s="196" t="s">
        <v>43</v>
      </c>
      <c r="B97" s="197"/>
      <c r="C97" s="198"/>
      <c r="D97" s="21" t="s">
        <v>11</v>
      </c>
      <c r="E97" s="81">
        <f>E98</f>
        <v>7500</v>
      </c>
      <c r="F97" s="81">
        <f t="shared" si="21"/>
        <v>-4200</v>
      </c>
      <c r="G97" s="81">
        <f>G98</f>
        <v>3300</v>
      </c>
    </row>
    <row r="98" spans="1:7" ht="15" customHeight="1" x14ac:dyDescent="0.25">
      <c r="A98" s="199" t="s">
        <v>45</v>
      </c>
      <c r="B98" s="200"/>
      <c r="C98" s="201"/>
      <c r="D98" s="21" t="s">
        <v>22</v>
      </c>
      <c r="E98" s="81">
        <v>7500</v>
      </c>
      <c r="F98" s="81">
        <f t="shared" ref="F98:F101" si="22">G98-E98</f>
        <v>-4200</v>
      </c>
      <c r="G98" s="81">
        <v>3300</v>
      </c>
    </row>
    <row r="99" spans="1:7" ht="15" customHeight="1" x14ac:dyDescent="0.25">
      <c r="A99" s="202" t="s">
        <v>194</v>
      </c>
      <c r="B99" s="203"/>
      <c r="C99" s="204"/>
      <c r="D99" s="21" t="s">
        <v>29</v>
      </c>
      <c r="E99" s="81">
        <f>E100</f>
        <v>0</v>
      </c>
      <c r="F99" s="81">
        <f t="shared" si="22"/>
        <v>30000</v>
      </c>
      <c r="G99" s="81">
        <f>G101</f>
        <v>30000</v>
      </c>
    </row>
    <row r="100" spans="1:7" ht="15" customHeight="1" x14ac:dyDescent="0.25">
      <c r="A100" s="196" t="s">
        <v>43</v>
      </c>
      <c r="B100" s="197"/>
      <c r="C100" s="198"/>
      <c r="D100" s="21" t="s">
        <v>11</v>
      </c>
      <c r="E100" s="81">
        <f>E101</f>
        <v>0</v>
      </c>
      <c r="F100" s="81">
        <f t="shared" si="22"/>
        <v>30000</v>
      </c>
      <c r="G100" s="81">
        <f>G101</f>
        <v>30000</v>
      </c>
    </row>
    <row r="101" spans="1:7" ht="15" customHeight="1" x14ac:dyDescent="0.25">
      <c r="A101" s="199" t="s">
        <v>45</v>
      </c>
      <c r="B101" s="200"/>
      <c r="C101" s="201"/>
      <c r="D101" s="21" t="s">
        <v>22</v>
      </c>
      <c r="E101" s="81">
        <v>0</v>
      </c>
      <c r="F101" s="81">
        <f t="shared" si="22"/>
        <v>30000</v>
      </c>
      <c r="G101" s="81">
        <v>30000</v>
      </c>
    </row>
    <row r="102" spans="1:7" x14ac:dyDescent="0.25">
      <c r="A102" s="202" t="s">
        <v>193</v>
      </c>
      <c r="B102" s="203"/>
      <c r="C102" s="204"/>
      <c r="D102" s="21" t="s">
        <v>55</v>
      </c>
      <c r="E102" s="81">
        <f t="shared" ref="E102:E103" si="23">E103</f>
        <v>0</v>
      </c>
      <c r="F102" s="81">
        <f>G102-E102</f>
        <v>5000</v>
      </c>
      <c r="G102" s="81">
        <f>G103</f>
        <v>5000</v>
      </c>
    </row>
    <row r="103" spans="1:7" x14ac:dyDescent="0.25">
      <c r="A103" s="196" t="s">
        <v>43</v>
      </c>
      <c r="B103" s="197"/>
      <c r="C103" s="198"/>
      <c r="D103" s="21" t="s">
        <v>11</v>
      </c>
      <c r="E103" s="81">
        <f t="shared" si="23"/>
        <v>0</v>
      </c>
      <c r="F103" s="81">
        <f t="shared" ref="F103:F104" si="24">G103-E103</f>
        <v>5000</v>
      </c>
      <c r="G103" s="81">
        <f>G104</f>
        <v>5000</v>
      </c>
    </row>
    <row r="104" spans="1:7" x14ac:dyDescent="0.25">
      <c r="A104" s="199" t="s">
        <v>45</v>
      </c>
      <c r="B104" s="200"/>
      <c r="C104" s="201"/>
      <c r="D104" s="21" t="s">
        <v>22</v>
      </c>
      <c r="E104" s="81">
        <v>0</v>
      </c>
      <c r="F104" s="81">
        <f t="shared" si="24"/>
        <v>5000</v>
      </c>
      <c r="G104" s="81">
        <v>5000</v>
      </c>
    </row>
    <row r="105" spans="1:7" ht="25.5" x14ac:dyDescent="0.25">
      <c r="A105" s="202" t="s">
        <v>198</v>
      </c>
      <c r="B105" s="203"/>
      <c r="C105" s="204"/>
      <c r="D105" s="21" t="s">
        <v>210</v>
      </c>
      <c r="E105" s="81">
        <f>E106</f>
        <v>0</v>
      </c>
      <c r="F105" s="4">
        <f t="shared" ref="F105:F107" si="25">G105-E105</f>
        <v>1000</v>
      </c>
      <c r="G105" s="81">
        <f>G106</f>
        <v>1000</v>
      </c>
    </row>
    <row r="106" spans="1:7" ht="15" customHeight="1" x14ac:dyDescent="0.25">
      <c r="A106" s="196" t="s">
        <v>43</v>
      </c>
      <c r="B106" s="197"/>
      <c r="C106" s="198"/>
      <c r="D106" s="13" t="s">
        <v>11</v>
      </c>
      <c r="E106" s="3">
        <f>E107</f>
        <v>0</v>
      </c>
      <c r="F106" s="4">
        <f t="shared" si="25"/>
        <v>1000</v>
      </c>
      <c r="G106" s="3">
        <f>G107</f>
        <v>1000</v>
      </c>
    </row>
    <row r="107" spans="1:7" ht="15" customHeight="1" x14ac:dyDescent="0.25">
      <c r="A107" s="199" t="s">
        <v>45</v>
      </c>
      <c r="B107" s="200"/>
      <c r="C107" s="201"/>
      <c r="D107" s="21" t="s">
        <v>22</v>
      </c>
      <c r="E107" s="4">
        <v>0</v>
      </c>
      <c r="F107" s="4">
        <f t="shared" si="25"/>
        <v>1000</v>
      </c>
      <c r="G107" s="4">
        <v>1000</v>
      </c>
    </row>
  </sheetData>
  <mergeCells count="97">
    <mergeCell ref="A68:C68"/>
    <mergeCell ref="A69:C69"/>
    <mergeCell ref="A70:C70"/>
    <mergeCell ref="A67:C67"/>
    <mergeCell ref="A46:C46"/>
    <mergeCell ref="A47:C47"/>
    <mergeCell ref="A57:C57"/>
    <mergeCell ref="A51:C51"/>
    <mergeCell ref="A99:C99"/>
    <mergeCell ref="A100:C100"/>
    <mergeCell ref="A101:C101"/>
    <mergeCell ref="A33:C33"/>
    <mergeCell ref="A105:C105"/>
    <mergeCell ref="A92:C92"/>
    <mergeCell ref="A93:C93"/>
    <mergeCell ref="A44:C44"/>
    <mergeCell ref="A38:C38"/>
    <mergeCell ref="A39:C39"/>
    <mergeCell ref="A40:C40"/>
    <mergeCell ref="A41:C41"/>
    <mergeCell ref="A45:C45"/>
    <mergeCell ref="A52:C52"/>
    <mergeCell ref="A53:C53"/>
    <mergeCell ref="A54:C54"/>
    <mergeCell ref="A106:C106"/>
    <mergeCell ref="A107:C107"/>
    <mergeCell ref="A102:C102"/>
    <mergeCell ref="A103:C103"/>
    <mergeCell ref="A104:C104"/>
    <mergeCell ref="A1:G1"/>
    <mergeCell ref="A17:C17"/>
    <mergeCell ref="A18:C18"/>
    <mergeCell ref="A2:G2"/>
    <mergeCell ref="A4:C4"/>
    <mergeCell ref="A16:C16"/>
    <mergeCell ref="A5:C5"/>
    <mergeCell ref="A6:C6"/>
    <mergeCell ref="A23:C23"/>
    <mergeCell ref="A24:C24"/>
    <mergeCell ref="A25:C25"/>
    <mergeCell ref="A31:C31"/>
    <mergeCell ref="A19:C19"/>
    <mergeCell ref="A20:C20"/>
    <mergeCell ref="A22:C22"/>
    <mergeCell ref="A21:C21"/>
    <mergeCell ref="A30:C30"/>
    <mergeCell ref="A26:C26"/>
    <mergeCell ref="A32:C32"/>
    <mergeCell ref="A27:C27"/>
    <mergeCell ref="A28:C28"/>
    <mergeCell ref="A29:C29"/>
    <mergeCell ref="A34:C34"/>
    <mergeCell ref="A35:C35"/>
    <mergeCell ref="A36:C36"/>
    <mergeCell ref="A37:C37"/>
    <mergeCell ref="A49:C49"/>
    <mergeCell ref="A50:C50"/>
    <mergeCell ref="A42:C42"/>
    <mergeCell ref="A43:C43"/>
    <mergeCell ref="A71:C71"/>
    <mergeCell ref="A75:C75"/>
    <mergeCell ref="A74:C74"/>
    <mergeCell ref="A73:C73"/>
    <mergeCell ref="A48:C48"/>
    <mergeCell ref="A58:C58"/>
    <mergeCell ref="A65:C65"/>
    <mergeCell ref="A66:C66"/>
    <mergeCell ref="A64:C64"/>
    <mergeCell ref="A62:C62"/>
    <mergeCell ref="A63:C63"/>
    <mergeCell ref="A59:C59"/>
    <mergeCell ref="A60:C60"/>
    <mergeCell ref="A61:C61"/>
    <mergeCell ref="A55:C55"/>
    <mergeCell ref="A56:C56"/>
    <mergeCell ref="A87:C87"/>
    <mergeCell ref="A86:C86"/>
    <mergeCell ref="A83:C83"/>
    <mergeCell ref="A72:C72"/>
    <mergeCell ref="A76:C76"/>
    <mergeCell ref="A84:C84"/>
    <mergeCell ref="A77:C77"/>
    <mergeCell ref="A78:C78"/>
    <mergeCell ref="A79:C79"/>
    <mergeCell ref="A82:C82"/>
    <mergeCell ref="A85:C85"/>
    <mergeCell ref="A80:C80"/>
    <mergeCell ref="A81:C81"/>
    <mergeCell ref="A88:C88"/>
    <mergeCell ref="A89:C89"/>
    <mergeCell ref="A96:C96"/>
    <mergeCell ref="A97:C97"/>
    <mergeCell ref="A98:C98"/>
    <mergeCell ref="A90:C90"/>
    <mergeCell ref="A91:C91"/>
    <mergeCell ref="A94:C94"/>
    <mergeCell ref="A95:C95"/>
  </mergeCells>
  <pageMargins left="0.7" right="0.7" top="0.75" bottom="0.75" header="0.3" footer="0.3"/>
  <pageSetup paperSize="9"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96"/>
  <sheetViews>
    <sheetView topLeftCell="A40" workbookViewId="0">
      <selection activeCell="L61" sqref="L61"/>
    </sheetView>
  </sheetViews>
  <sheetFormatPr defaultRowHeight="14.25" x14ac:dyDescent="0.2"/>
  <cols>
    <col min="1" max="1" width="7.42578125" style="78" bestFit="1" customWidth="1"/>
    <col min="2" max="2" width="8.42578125" style="78" bestFit="1" customWidth="1"/>
    <col min="3" max="3" width="13.5703125" style="78" customWidth="1"/>
    <col min="4" max="4" width="33.42578125" style="78" bestFit="1" customWidth="1"/>
    <col min="5" max="5" width="17.5703125" style="78" customWidth="1"/>
    <col min="6" max="6" width="21.140625" style="78" customWidth="1"/>
    <col min="7" max="7" width="17.28515625" style="78" customWidth="1"/>
    <col min="8" max="8" width="21.5703125" style="78" customWidth="1"/>
    <col min="9" max="16384" width="9.140625" style="78"/>
  </cols>
  <sheetData>
    <row r="1" spans="1:8" s="77" customFormat="1" ht="42.75" customHeight="1" x14ac:dyDescent="0.2">
      <c r="A1" s="178" t="s">
        <v>190</v>
      </c>
      <c r="B1" s="178"/>
      <c r="C1" s="178"/>
      <c r="D1" s="178"/>
      <c r="E1" s="178"/>
      <c r="F1" s="178"/>
      <c r="G1" s="178"/>
    </row>
    <row r="2" spans="1:8" ht="18" customHeight="1" x14ac:dyDescent="0.2">
      <c r="A2" s="178" t="s">
        <v>18</v>
      </c>
      <c r="B2" s="178"/>
      <c r="C2" s="178"/>
      <c r="D2" s="178"/>
      <c r="E2" s="178"/>
      <c r="F2" s="178"/>
      <c r="G2" s="178"/>
    </row>
    <row r="3" spans="1:8" ht="11.25" customHeight="1" x14ac:dyDescent="0.2">
      <c r="A3" s="1"/>
      <c r="B3" s="1"/>
      <c r="C3" s="1"/>
      <c r="D3" s="1"/>
      <c r="E3" s="1"/>
      <c r="F3" s="2"/>
      <c r="G3" s="2"/>
    </row>
    <row r="4" spans="1:8" x14ac:dyDescent="0.2">
      <c r="A4" s="234" t="s">
        <v>20</v>
      </c>
      <c r="B4" s="281"/>
      <c r="C4" s="282"/>
      <c r="D4" s="10" t="s">
        <v>21</v>
      </c>
      <c r="E4" s="11" t="s">
        <v>191</v>
      </c>
      <c r="F4" s="11" t="s">
        <v>154</v>
      </c>
      <c r="G4" s="11" t="s">
        <v>192</v>
      </c>
      <c r="H4" s="79"/>
    </row>
    <row r="5" spans="1:8" ht="25.5" x14ac:dyDescent="0.2">
      <c r="A5" s="240" t="s">
        <v>33</v>
      </c>
      <c r="B5" s="241"/>
      <c r="C5" s="242"/>
      <c r="D5" s="14" t="s">
        <v>34</v>
      </c>
      <c r="E5" s="99">
        <f>E6</f>
        <v>1871482</v>
      </c>
      <c r="F5" s="99">
        <f t="shared" ref="F5:F26" si="0">G5-E5</f>
        <v>568695.56000000006</v>
      </c>
      <c r="G5" s="99">
        <f>G6</f>
        <v>2440177.56</v>
      </c>
    </row>
    <row r="6" spans="1:8" ht="15" customHeight="1" x14ac:dyDescent="0.2">
      <c r="A6" s="243" t="s">
        <v>35</v>
      </c>
      <c r="B6" s="244"/>
      <c r="C6" s="245"/>
      <c r="D6" s="14" t="s">
        <v>36</v>
      </c>
      <c r="E6" s="4">
        <f>E7+E8+E9+E10+E11+E12+E13+E14+E15+E15</f>
        <v>1871482</v>
      </c>
      <c r="F6" s="4">
        <f t="shared" si="0"/>
        <v>568695.56000000006</v>
      </c>
      <c r="G6" s="4">
        <f>G7+G8+G9+G10+G11+G12+G13+G14+G15</f>
        <v>2440177.56</v>
      </c>
    </row>
    <row r="7" spans="1:8" ht="15" customHeight="1" x14ac:dyDescent="0.2">
      <c r="A7" s="126"/>
      <c r="B7" s="127">
        <v>11</v>
      </c>
      <c r="C7" s="128"/>
      <c r="D7" s="14" t="s">
        <v>9</v>
      </c>
      <c r="E7" s="4">
        <f>E19+E53+E79+E84+E118+E151+E167+E182</f>
        <v>1096482</v>
      </c>
      <c r="F7" s="4">
        <f t="shared" si="0"/>
        <v>129050</v>
      </c>
      <c r="G7" s="4">
        <f>G19+G53+G79+G84+G118+G151+G167+G182</f>
        <v>1225532</v>
      </c>
    </row>
    <row r="8" spans="1:8" ht="15" customHeight="1" x14ac:dyDescent="0.2">
      <c r="A8" s="126"/>
      <c r="B8" s="127">
        <v>31</v>
      </c>
      <c r="C8" s="128"/>
      <c r="D8" s="14" t="s">
        <v>24</v>
      </c>
      <c r="E8" s="4">
        <f>E92+E125+E157+E188</f>
        <v>20000</v>
      </c>
      <c r="F8" s="4">
        <f t="shared" si="0"/>
        <v>-9000</v>
      </c>
      <c r="G8" s="4">
        <f>G92+G125+G157+G188</f>
        <v>11000</v>
      </c>
    </row>
    <row r="9" spans="1:8" ht="15" customHeight="1" x14ac:dyDescent="0.2">
      <c r="A9" s="126"/>
      <c r="B9" s="127">
        <v>43</v>
      </c>
      <c r="C9" s="128"/>
      <c r="D9" s="150" t="s">
        <v>29</v>
      </c>
      <c r="E9" s="93">
        <f>E102</f>
        <v>10000</v>
      </c>
      <c r="F9" s="93">
        <f t="shared" si="0"/>
        <v>30000</v>
      </c>
      <c r="G9" s="93">
        <f>G102+G193</f>
        <v>40000</v>
      </c>
    </row>
    <row r="10" spans="1:8" ht="15" customHeight="1" x14ac:dyDescent="0.2">
      <c r="A10" s="126"/>
      <c r="B10" s="127">
        <v>50</v>
      </c>
      <c r="C10" s="128"/>
      <c r="D10" s="14" t="s">
        <v>55</v>
      </c>
      <c r="E10" s="4">
        <f>E107+E133+E162+E198</f>
        <v>92000</v>
      </c>
      <c r="F10" s="4">
        <f t="shared" si="0"/>
        <v>-51000</v>
      </c>
      <c r="G10" s="4">
        <f>G107+G133+G162+G198</f>
        <v>41000</v>
      </c>
    </row>
    <row r="11" spans="1:8" ht="15" customHeight="1" x14ac:dyDescent="0.2">
      <c r="A11" s="126"/>
      <c r="B11" s="127">
        <v>52</v>
      </c>
      <c r="C11" s="128"/>
      <c r="D11" s="14" t="s">
        <v>28</v>
      </c>
      <c r="E11" s="4">
        <v>25000</v>
      </c>
      <c r="F11" s="4">
        <f t="shared" si="0"/>
        <v>-500</v>
      </c>
      <c r="G11" s="4">
        <v>24500</v>
      </c>
    </row>
    <row r="12" spans="1:8" ht="15" customHeight="1" x14ac:dyDescent="0.2">
      <c r="A12" s="126"/>
      <c r="B12" s="127">
        <v>58</v>
      </c>
      <c r="C12" s="128"/>
      <c r="D12" s="14" t="s">
        <v>197</v>
      </c>
      <c r="E12" s="4">
        <f>E174</f>
        <v>628000</v>
      </c>
      <c r="F12" s="4">
        <f t="shared" si="0"/>
        <v>458834.56000000006</v>
      </c>
      <c r="G12" s="4">
        <f>G174</f>
        <v>1086834.56</v>
      </c>
    </row>
    <row r="13" spans="1:8" ht="25.5" x14ac:dyDescent="0.2">
      <c r="A13" s="126"/>
      <c r="B13" s="127">
        <v>619</v>
      </c>
      <c r="C13" s="128"/>
      <c r="D13" s="14" t="s">
        <v>207</v>
      </c>
      <c r="E13" s="4">
        <v>0</v>
      </c>
      <c r="F13" s="4">
        <f t="shared" si="0"/>
        <v>1000</v>
      </c>
      <c r="G13" s="4">
        <v>1000</v>
      </c>
    </row>
    <row r="14" spans="1:8" ht="25.5" x14ac:dyDescent="0.2">
      <c r="A14" s="126"/>
      <c r="B14" s="127">
        <v>319</v>
      </c>
      <c r="C14" s="128"/>
      <c r="D14" s="14" t="s">
        <v>206</v>
      </c>
      <c r="E14" s="4">
        <v>0</v>
      </c>
      <c r="F14" s="4">
        <f t="shared" si="0"/>
        <v>7957</v>
      </c>
      <c r="G14" s="4">
        <f>G71</f>
        <v>7957</v>
      </c>
    </row>
    <row r="15" spans="1:8" ht="25.5" x14ac:dyDescent="0.2">
      <c r="A15" s="126"/>
      <c r="B15" s="127">
        <v>439</v>
      </c>
      <c r="C15" s="128"/>
      <c r="D15" s="14" t="s">
        <v>205</v>
      </c>
      <c r="E15" s="4">
        <v>0</v>
      </c>
      <c r="F15" s="4">
        <f t="shared" si="0"/>
        <v>2354</v>
      </c>
      <c r="G15" s="4">
        <f>G113</f>
        <v>2354</v>
      </c>
    </row>
    <row r="16" spans="1:8" ht="15" customHeight="1" x14ac:dyDescent="0.2">
      <c r="A16" s="237" t="s">
        <v>38</v>
      </c>
      <c r="B16" s="238"/>
      <c r="C16" s="239"/>
      <c r="D16" s="14" t="s">
        <v>36</v>
      </c>
      <c r="E16" s="4">
        <f>E17+E51</f>
        <v>1871482</v>
      </c>
      <c r="F16" s="4">
        <f t="shared" si="0"/>
        <v>568695.56000000006</v>
      </c>
      <c r="G16" s="4">
        <f>G17+G51</f>
        <v>2440177.56</v>
      </c>
    </row>
    <row r="17" spans="1:7" ht="15" customHeight="1" x14ac:dyDescent="0.2">
      <c r="A17" s="231" t="s">
        <v>37</v>
      </c>
      <c r="B17" s="232"/>
      <c r="C17" s="233"/>
      <c r="D17" s="14" t="s">
        <v>39</v>
      </c>
      <c r="E17" s="99">
        <f>E18</f>
        <v>820582</v>
      </c>
      <c r="F17" s="99">
        <f t="shared" si="0"/>
        <v>6000</v>
      </c>
      <c r="G17" s="99">
        <f>G18</f>
        <v>826582</v>
      </c>
    </row>
    <row r="18" spans="1:7" ht="15" customHeight="1" x14ac:dyDescent="0.2">
      <c r="A18" s="228" t="s">
        <v>40</v>
      </c>
      <c r="B18" s="229"/>
      <c r="C18" s="230"/>
      <c r="D18" s="14" t="s">
        <v>42</v>
      </c>
      <c r="E18" s="99">
        <f t="shared" ref="E18" si="1">E19</f>
        <v>820582</v>
      </c>
      <c r="F18" s="99">
        <f t="shared" si="0"/>
        <v>6000</v>
      </c>
      <c r="G18" s="99">
        <f>G19</f>
        <v>826582</v>
      </c>
    </row>
    <row r="19" spans="1:7" ht="15" customHeight="1" x14ac:dyDescent="0.2">
      <c r="A19" s="202" t="s">
        <v>41</v>
      </c>
      <c r="B19" s="203"/>
      <c r="C19" s="204"/>
      <c r="D19" s="13" t="s">
        <v>9</v>
      </c>
      <c r="E19" s="4">
        <f>E20+E48</f>
        <v>820582</v>
      </c>
      <c r="F19" s="4">
        <f t="shared" si="0"/>
        <v>6000</v>
      </c>
      <c r="G19" s="98">
        <f>G20+G48</f>
        <v>826582</v>
      </c>
    </row>
    <row r="20" spans="1:7" ht="15" customHeight="1" x14ac:dyDescent="0.2">
      <c r="A20" s="196" t="s">
        <v>43</v>
      </c>
      <c r="B20" s="197"/>
      <c r="C20" s="198"/>
      <c r="D20" s="13" t="s">
        <v>11</v>
      </c>
      <c r="E20" s="3">
        <f>E21+E26+E46</f>
        <v>818582</v>
      </c>
      <c r="F20" s="4">
        <f t="shared" si="0"/>
        <v>6000</v>
      </c>
      <c r="G20" s="52">
        <f>G21+G26+G46</f>
        <v>824582</v>
      </c>
    </row>
    <row r="21" spans="1:7" ht="15" customHeight="1" x14ac:dyDescent="0.2">
      <c r="A21" s="199" t="s">
        <v>44</v>
      </c>
      <c r="B21" s="200"/>
      <c r="C21" s="201"/>
      <c r="D21" s="13" t="s">
        <v>12</v>
      </c>
      <c r="E21" s="4">
        <f>SUM(E22:E25)</f>
        <v>692240</v>
      </c>
      <c r="F21" s="4">
        <f t="shared" si="0"/>
        <v>6000</v>
      </c>
      <c r="G21" s="98">
        <f>G22+G23+G24+G25</f>
        <v>698240</v>
      </c>
    </row>
    <row r="22" spans="1:7" ht="15" customHeight="1" x14ac:dyDescent="0.2">
      <c r="A22" s="251" t="s">
        <v>72</v>
      </c>
      <c r="B22" s="257"/>
      <c r="C22" s="258"/>
      <c r="D22" s="13" t="s">
        <v>73</v>
      </c>
      <c r="E22" s="4">
        <v>550000</v>
      </c>
      <c r="F22" s="91">
        <f t="shared" si="0"/>
        <v>5000</v>
      </c>
      <c r="G22" s="98">
        <v>555000</v>
      </c>
    </row>
    <row r="23" spans="1:7" ht="15" customHeight="1" x14ac:dyDescent="0.2">
      <c r="A23" s="251" t="s">
        <v>74</v>
      </c>
      <c r="B23" s="257"/>
      <c r="C23" s="258"/>
      <c r="D23" s="13" t="s">
        <v>75</v>
      </c>
      <c r="E23" s="4">
        <v>2040</v>
      </c>
      <c r="F23" s="91">
        <f t="shared" si="0"/>
        <v>0</v>
      </c>
      <c r="G23" s="98">
        <v>2040</v>
      </c>
    </row>
    <row r="24" spans="1:7" ht="26.25" customHeight="1" x14ac:dyDescent="0.2">
      <c r="A24" s="251" t="s">
        <v>76</v>
      </c>
      <c r="B24" s="257"/>
      <c r="C24" s="258"/>
      <c r="D24" s="13" t="s">
        <v>77</v>
      </c>
      <c r="E24" s="4">
        <v>50200</v>
      </c>
      <c r="F24" s="92">
        <f t="shared" si="0"/>
        <v>0</v>
      </c>
      <c r="G24" s="98">
        <v>50200</v>
      </c>
    </row>
    <row r="25" spans="1:7" ht="25.5" customHeight="1" x14ac:dyDescent="0.2">
      <c r="A25" s="272" t="s">
        <v>78</v>
      </c>
      <c r="B25" s="275"/>
      <c r="C25" s="276"/>
      <c r="D25" s="13" t="s">
        <v>79</v>
      </c>
      <c r="E25" s="4">
        <v>90000</v>
      </c>
      <c r="F25" s="91">
        <f t="shared" si="0"/>
        <v>1000</v>
      </c>
      <c r="G25" s="98">
        <v>91000</v>
      </c>
    </row>
    <row r="26" spans="1:7" s="80" customFormat="1" ht="15" customHeight="1" x14ac:dyDescent="0.2">
      <c r="A26" s="199" t="s">
        <v>45</v>
      </c>
      <c r="B26" s="200"/>
      <c r="C26" s="201"/>
      <c r="D26" s="13" t="s">
        <v>22</v>
      </c>
      <c r="E26" s="4">
        <f>SUM(E27:E45)</f>
        <v>126242</v>
      </c>
      <c r="F26" s="4">
        <f t="shared" si="0"/>
        <v>0</v>
      </c>
      <c r="G26" s="98">
        <f>G27+G28+G29+G30+G31+G32+G33+G34+G35+G36+G37+G38+G39+G40+G41+G42+G43+G44+G45</f>
        <v>126242</v>
      </c>
    </row>
    <row r="27" spans="1:7" s="80" customFormat="1" ht="15" customHeight="1" x14ac:dyDescent="0.2">
      <c r="A27" s="251" t="s">
        <v>80</v>
      </c>
      <c r="B27" s="252"/>
      <c r="C27" s="253"/>
      <c r="D27" s="13" t="s">
        <v>81</v>
      </c>
      <c r="E27" s="4">
        <v>2500</v>
      </c>
      <c r="F27" s="4">
        <f t="shared" ref="F27:F45" si="2">G27-E27</f>
        <v>0</v>
      </c>
      <c r="G27" s="98">
        <v>2500</v>
      </c>
    </row>
    <row r="28" spans="1:7" s="80" customFormat="1" ht="25.5" x14ac:dyDescent="0.2">
      <c r="A28" s="272" t="s">
        <v>82</v>
      </c>
      <c r="B28" s="273"/>
      <c r="C28" s="274"/>
      <c r="D28" s="13" t="s">
        <v>83</v>
      </c>
      <c r="E28" s="4">
        <v>12342</v>
      </c>
      <c r="F28" s="4">
        <f t="shared" si="2"/>
        <v>0</v>
      </c>
      <c r="G28" s="98">
        <v>12342</v>
      </c>
    </row>
    <row r="29" spans="1:7" s="80" customFormat="1" ht="15" customHeight="1" x14ac:dyDescent="0.2">
      <c r="A29" s="251" t="s">
        <v>84</v>
      </c>
      <c r="B29" s="252"/>
      <c r="C29" s="253"/>
      <c r="D29" s="13" t="s">
        <v>85</v>
      </c>
      <c r="E29" s="4">
        <v>1500</v>
      </c>
      <c r="F29" s="4">
        <f t="shared" si="2"/>
        <v>0</v>
      </c>
      <c r="G29" s="98">
        <v>1500</v>
      </c>
    </row>
    <row r="30" spans="1:7" s="80" customFormat="1" ht="25.5" x14ac:dyDescent="0.2">
      <c r="A30" s="272" t="s">
        <v>86</v>
      </c>
      <c r="B30" s="273"/>
      <c r="C30" s="274"/>
      <c r="D30" s="13" t="s">
        <v>87</v>
      </c>
      <c r="E30" s="4">
        <v>7000</v>
      </c>
      <c r="F30" s="4">
        <f t="shared" si="2"/>
        <v>0</v>
      </c>
      <c r="G30" s="98">
        <v>7000</v>
      </c>
    </row>
    <row r="31" spans="1:7" s="80" customFormat="1" ht="15" customHeight="1" x14ac:dyDescent="0.2">
      <c r="A31" s="251" t="s">
        <v>88</v>
      </c>
      <c r="B31" s="252"/>
      <c r="C31" s="253"/>
      <c r="D31" s="13" t="s">
        <v>89</v>
      </c>
      <c r="E31" s="4">
        <v>40000</v>
      </c>
      <c r="F31" s="4">
        <f t="shared" si="2"/>
        <v>0</v>
      </c>
      <c r="G31" s="98">
        <v>40000</v>
      </c>
    </row>
    <row r="32" spans="1:7" s="80" customFormat="1" ht="25.5" x14ac:dyDescent="0.2">
      <c r="A32" s="272" t="s">
        <v>90</v>
      </c>
      <c r="B32" s="273"/>
      <c r="C32" s="274"/>
      <c r="D32" s="13" t="s">
        <v>91</v>
      </c>
      <c r="E32" s="4">
        <v>1500</v>
      </c>
      <c r="F32" s="4">
        <f t="shared" si="2"/>
        <v>0</v>
      </c>
      <c r="G32" s="98">
        <v>1500</v>
      </c>
    </row>
    <row r="33" spans="1:7" s="80" customFormat="1" ht="15" customHeight="1" x14ac:dyDescent="0.2">
      <c r="A33" s="251" t="s">
        <v>92</v>
      </c>
      <c r="B33" s="252"/>
      <c r="C33" s="253"/>
      <c r="D33" s="13" t="s">
        <v>93</v>
      </c>
      <c r="E33" s="4">
        <v>2500</v>
      </c>
      <c r="F33" s="4">
        <f t="shared" si="2"/>
        <v>0</v>
      </c>
      <c r="G33" s="98">
        <v>2500</v>
      </c>
    </row>
    <row r="34" spans="1:7" s="80" customFormat="1" ht="15" customHeight="1" x14ac:dyDescent="0.2">
      <c r="A34" s="251" t="s">
        <v>94</v>
      </c>
      <c r="B34" s="252"/>
      <c r="C34" s="253"/>
      <c r="D34" s="13" t="s">
        <v>95</v>
      </c>
      <c r="E34" s="4">
        <v>8000</v>
      </c>
      <c r="F34" s="4">
        <f t="shared" si="2"/>
        <v>0</v>
      </c>
      <c r="G34" s="98">
        <v>8000</v>
      </c>
    </row>
    <row r="35" spans="1:7" s="80" customFormat="1" ht="25.5" x14ac:dyDescent="0.2">
      <c r="A35" s="272" t="s">
        <v>96</v>
      </c>
      <c r="B35" s="273"/>
      <c r="C35" s="274"/>
      <c r="D35" s="13" t="s">
        <v>97</v>
      </c>
      <c r="E35" s="4">
        <v>5000</v>
      </c>
      <c r="F35" s="4">
        <f t="shared" si="2"/>
        <v>0</v>
      </c>
      <c r="G35" s="98">
        <v>5000</v>
      </c>
    </row>
    <row r="36" spans="1:7" s="80" customFormat="1" ht="15" customHeight="1" x14ac:dyDescent="0.2">
      <c r="A36" s="251" t="s">
        <v>98</v>
      </c>
      <c r="B36" s="252"/>
      <c r="C36" s="253"/>
      <c r="D36" s="13" t="s">
        <v>99</v>
      </c>
      <c r="E36" s="4">
        <v>6000</v>
      </c>
      <c r="F36" s="4">
        <f t="shared" si="2"/>
        <v>0</v>
      </c>
      <c r="G36" s="98">
        <v>6000</v>
      </c>
    </row>
    <row r="37" spans="1:7" s="80" customFormat="1" ht="15" customHeight="1" x14ac:dyDescent="0.2">
      <c r="A37" s="251" t="s">
        <v>100</v>
      </c>
      <c r="B37" s="252"/>
      <c r="C37" s="253"/>
      <c r="D37" s="13" t="s">
        <v>101</v>
      </c>
      <c r="E37" s="4">
        <v>6000</v>
      </c>
      <c r="F37" s="4">
        <f t="shared" si="2"/>
        <v>0</v>
      </c>
      <c r="G37" s="98">
        <v>6000</v>
      </c>
    </row>
    <row r="38" spans="1:7" s="80" customFormat="1" ht="15" customHeight="1" x14ac:dyDescent="0.2">
      <c r="A38" s="251" t="s">
        <v>104</v>
      </c>
      <c r="B38" s="252"/>
      <c r="C38" s="253"/>
      <c r="D38" s="13" t="s">
        <v>105</v>
      </c>
      <c r="E38" s="4">
        <v>5000</v>
      </c>
      <c r="F38" s="4">
        <f t="shared" si="2"/>
        <v>0</v>
      </c>
      <c r="G38" s="98">
        <v>5000</v>
      </c>
    </row>
    <row r="39" spans="1:7" s="80" customFormat="1" ht="30" customHeight="1" x14ac:dyDescent="0.2">
      <c r="A39" s="251" t="s">
        <v>106</v>
      </c>
      <c r="B39" s="252"/>
      <c r="C39" s="253"/>
      <c r="D39" s="13" t="s">
        <v>107</v>
      </c>
      <c r="E39" s="4">
        <v>5000</v>
      </c>
      <c r="F39" s="4">
        <f t="shared" si="2"/>
        <v>0</v>
      </c>
      <c r="G39" s="98">
        <v>5000</v>
      </c>
    </row>
    <row r="40" spans="1:7" s="80" customFormat="1" ht="17.25" customHeight="1" x14ac:dyDescent="0.2">
      <c r="A40" s="251" t="s">
        <v>108</v>
      </c>
      <c r="B40" s="252"/>
      <c r="C40" s="253"/>
      <c r="D40" s="13" t="s">
        <v>109</v>
      </c>
      <c r="E40" s="4">
        <v>7000</v>
      </c>
      <c r="F40" s="4">
        <f t="shared" si="2"/>
        <v>0</v>
      </c>
      <c r="G40" s="98">
        <v>7000</v>
      </c>
    </row>
    <row r="41" spans="1:7" s="80" customFormat="1" ht="15" customHeight="1" x14ac:dyDescent="0.2">
      <c r="A41" s="251" t="s">
        <v>110</v>
      </c>
      <c r="B41" s="252"/>
      <c r="C41" s="253"/>
      <c r="D41" s="13" t="s">
        <v>111</v>
      </c>
      <c r="E41" s="4">
        <v>5500</v>
      </c>
      <c r="F41" s="4">
        <f t="shared" si="2"/>
        <v>0</v>
      </c>
      <c r="G41" s="98">
        <v>5500</v>
      </c>
    </row>
    <row r="42" spans="1:7" s="80" customFormat="1" ht="15" customHeight="1" x14ac:dyDescent="0.2">
      <c r="A42" s="251" t="s">
        <v>112</v>
      </c>
      <c r="B42" s="252"/>
      <c r="C42" s="253"/>
      <c r="D42" s="13" t="s">
        <v>113</v>
      </c>
      <c r="E42" s="4">
        <v>9500</v>
      </c>
      <c r="F42" s="4">
        <f t="shared" si="2"/>
        <v>0</v>
      </c>
      <c r="G42" s="98">
        <v>9500</v>
      </c>
    </row>
    <row r="43" spans="1:7" s="80" customFormat="1" ht="15" customHeight="1" x14ac:dyDescent="0.2">
      <c r="A43" s="251" t="s">
        <v>114</v>
      </c>
      <c r="B43" s="252"/>
      <c r="C43" s="253"/>
      <c r="D43" s="13" t="s">
        <v>115</v>
      </c>
      <c r="E43" s="4">
        <v>1500</v>
      </c>
      <c r="F43" s="4">
        <f t="shared" si="2"/>
        <v>0</v>
      </c>
      <c r="G43" s="98">
        <v>1500</v>
      </c>
    </row>
    <row r="44" spans="1:7" s="80" customFormat="1" ht="15" customHeight="1" x14ac:dyDescent="0.2">
      <c r="A44" s="251" t="s">
        <v>116</v>
      </c>
      <c r="B44" s="252"/>
      <c r="C44" s="253"/>
      <c r="D44" s="13" t="s">
        <v>117</v>
      </c>
      <c r="E44" s="4">
        <v>300</v>
      </c>
      <c r="F44" s="4">
        <f t="shared" si="2"/>
        <v>0</v>
      </c>
      <c r="G44" s="98">
        <v>300</v>
      </c>
    </row>
    <row r="45" spans="1:7" s="80" customFormat="1" ht="24" customHeight="1" x14ac:dyDescent="0.2">
      <c r="A45" s="251" t="s">
        <v>155</v>
      </c>
      <c r="B45" s="252"/>
      <c r="C45" s="253"/>
      <c r="D45" s="13" t="s">
        <v>156</v>
      </c>
      <c r="E45" s="4">
        <v>100</v>
      </c>
      <c r="F45" s="4">
        <f t="shared" si="2"/>
        <v>0</v>
      </c>
      <c r="G45" s="98">
        <v>100</v>
      </c>
    </row>
    <row r="46" spans="1:7" ht="15" customHeight="1" x14ac:dyDescent="0.2">
      <c r="A46" s="199" t="s">
        <v>46</v>
      </c>
      <c r="B46" s="200"/>
      <c r="C46" s="201"/>
      <c r="D46" s="13" t="s">
        <v>47</v>
      </c>
      <c r="E46" s="4">
        <f>SUM(E47:E47)</f>
        <v>100</v>
      </c>
      <c r="F46" s="4">
        <f>F47</f>
        <v>0</v>
      </c>
      <c r="G46" s="98">
        <f>G47</f>
        <v>100</v>
      </c>
    </row>
    <row r="47" spans="1:7" ht="15" customHeight="1" x14ac:dyDescent="0.2">
      <c r="A47" s="251" t="s">
        <v>118</v>
      </c>
      <c r="B47" s="252"/>
      <c r="C47" s="253"/>
      <c r="D47" s="13" t="s">
        <v>119</v>
      </c>
      <c r="E47" s="4">
        <v>100</v>
      </c>
      <c r="F47" s="4">
        <v>0</v>
      </c>
      <c r="G47" s="98">
        <v>100</v>
      </c>
    </row>
    <row r="48" spans="1:7" ht="25.5" customHeight="1" x14ac:dyDescent="0.2">
      <c r="A48" s="196" t="s">
        <v>49</v>
      </c>
      <c r="B48" s="197"/>
      <c r="C48" s="198"/>
      <c r="D48" s="13" t="s">
        <v>13</v>
      </c>
      <c r="E48" s="4">
        <f>E49</f>
        <v>2000</v>
      </c>
      <c r="F48" s="4">
        <f>F49</f>
        <v>0</v>
      </c>
      <c r="G48" s="98">
        <f>G49</f>
        <v>2000</v>
      </c>
    </row>
    <row r="49" spans="1:7" ht="25.5" customHeight="1" x14ac:dyDescent="0.2">
      <c r="A49" s="199" t="s">
        <v>48</v>
      </c>
      <c r="B49" s="200"/>
      <c r="C49" s="201"/>
      <c r="D49" s="13" t="s">
        <v>50</v>
      </c>
      <c r="E49" s="4">
        <f>SUM(E50:E50)</f>
        <v>2000</v>
      </c>
      <c r="F49" s="4">
        <f>F50</f>
        <v>0</v>
      </c>
      <c r="G49" s="98">
        <f>G50</f>
        <v>2000</v>
      </c>
    </row>
    <row r="50" spans="1:7" ht="14.25" customHeight="1" x14ac:dyDescent="0.2">
      <c r="A50" s="251" t="s">
        <v>120</v>
      </c>
      <c r="B50" s="257"/>
      <c r="C50" s="258"/>
      <c r="D50" s="13" t="s">
        <v>121</v>
      </c>
      <c r="E50" s="4">
        <v>2000</v>
      </c>
      <c r="F50" s="4">
        <f>G50-E50</f>
        <v>0</v>
      </c>
      <c r="G50" s="98">
        <v>2000</v>
      </c>
    </row>
    <row r="51" spans="1:7" ht="25.5" customHeight="1" x14ac:dyDescent="0.2">
      <c r="A51" s="231" t="s">
        <v>51</v>
      </c>
      <c r="B51" s="232"/>
      <c r="C51" s="233"/>
      <c r="D51" s="14" t="s">
        <v>52</v>
      </c>
      <c r="E51" s="99">
        <f>E52+E78+E83+E117+E150+E166+E181</f>
        <v>1050900</v>
      </c>
      <c r="F51" s="99">
        <f>G51-E51</f>
        <v>562695.56000000006</v>
      </c>
      <c r="G51" s="99">
        <f>G52+G78+G83+G117+G150+G166+G181</f>
        <v>1613595.56</v>
      </c>
    </row>
    <row r="52" spans="1:7" ht="25.5" customHeight="1" x14ac:dyDescent="0.2">
      <c r="A52" s="228" t="s">
        <v>53</v>
      </c>
      <c r="B52" s="229"/>
      <c r="C52" s="230"/>
      <c r="D52" s="14" t="s">
        <v>54</v>
      </c>
      <c r="E52" s="99">
        <f>E53</f>
        <v>67400</v>
      </c>
      <c r="F52" s="99">
        <f>G52-E52</f>
        <v>22957</v>
      </c>
      <c r="G52" s="99">
        <f>G53+G71</f>
        <v>90357</v>
      </c>
    </row>
    <row r="53" spans="1:7" ht="15" customHeight="1" x14ac:dyDescent="0.2">
      <c r="A53" s="202" t="s">
        <v>41</v>
      </c>
      <c r="B53" s="203"/>
      <c r="C53" s="204"/>
      <c r="D53" s="13" t="s">
        <v>9</v>
      </c>
      <c r="E53" s="4">
        <f>E54+E65</f>
        <v>67400</v>
      </c>
      <c r="F53" s="4">
        <f>F54</f>
        <v>15000</v>
      </c>
      <c r="G53" s="4">
        <f>G54+G65</f>
        <v>82400</v>
      </c>
    </row>
    <row r="54" spans="1:7" ht="15" customHeight="1" x14ac:dyDescent="0.2">
      <c r="A54" s="196" t="s">
        <v>43</v>
      </c>
      <c r="B54" s="197"/>
      <c r="C54" s="198"/>
      <c r="D54" s="13" t="s">
        <v>11</v>
      </c>
      <c r="E54" s="4">
        <f>E55</f>
        <v>39400</v>
      </c>
      <c r="F54" s="4">
        <f t="shared" ref="F54:F65" si="3">G54-E54</f>
        <v>15000</v>
      </c>
      <c r="G54" s="4">
        <f>G55</f>
        <v>54400</v>
      </c>
    </row>
    <row r="55" spans="1:7" ht="15" customHeight="1" x14ac:dyDescent="0.2">
      <c r="A55" s="199" t="s">
        <v>45</v>
      </c>
      <c r="B55" s="200"/>
      <c r="C55" s="201"/>
      <c r="D55" s="13" t="s">
        <v>22</v>
      </c>
      <c r="E55" s="3">
        <f>SUM(E56:E64)</f>
        <v>39400</v>
      </c>
      <c r="F55" s="4">
        <f>G55-E55</f>
        <v>15000</v>
      </c>
      <c r="G55" s="4">
        <f>G56+G57+G58+G59+G62+G63+G64+G61+G60</f>
        <v>54400</v>
      </c>
    </row>
    <row r="56" spans="1:7" s="80" customFormat="1" ht="15" customHeight="1" x14ac:dyDescent="0.2">
      <c r="A56" s="251" t="s">
        <v>80</v>
      </c>
      <c r="B56" s="257"/>
      <c r="C56" s="258"/>
      <c r="D56" s="13" t="s">
        <v>81</v>
      </c>
      <c r="E56" s="4">
        <v>15000</v>
      </c>
      <c r="F56" s="4">
        <f>G56-E56</f>
        <v>0</v>
      </c>
      <c r="G56" s="4">
        <v>15000</v>
      </c>
    </row>
    <row r="57" spans="1:7" s="80" customFormat="1" ht="15" customHeight="1" x14ac:dyDescent="0.2">
      <c r="A57" s="251" t="s">
        <v>84</v>
      </c>
      <c r="B57" s="252"/>
      <c r="C57" s="253"/>
      <c r="D57" s="13" t="s">
        <v>85</v>
      </c>
      <c r="E57" s="4">
        <v>2000</v>
      </c>
      <c r="F57" s="4">
        <f>G57-E57</f>
        <v>0</v>
      </c>
      <c r="G57" s="98">
        <v>2000</v>
      </c>
    </row>
    <row r="58" spans="1:7" s="80" customFormat="1" ht="25.5" x14ac:dyDescent="0.2">
      <c r="A58" s="272" t="s">
        <v>86</v>
      </c>
      <c r="B58" s="273"/>
      <c r="C58" s="274"/>
      <c r="D58" s="13" t="s">
        <v>87</v>
      </c>
      <c r="E58" s="4">
        <v>3000</v>
      </c>
      <c r="F58" s="4">
        <f t="shared" si="3"/>
        <v>0</v>
      </c>
      <c r="G58" s="4">
        <v>3000</v>
      </c>
    </row>
    <row r="59" spans="1:7" s="80" customFormat="1" ht="25.5" customHeight="1" x14ac:dyDescent="0.2">
      <c r="A59" s="272" t="s">
        <v>90</v>
      </c>
      <c r="B59" s="273"/>
      <c r="C59" s="274"/>
      <c r="D59" s="13" t="s">
        <v>91</v>
      </c>
      <c r="E59" s="4">
        <v>5000</v>
      </c>
      <c r="F59" s="4">
        <f t="shared" si="3"/>
        <v>0</v>
      </c>
      <c r="G59" s="4">
        <v>5000</v>
      </c>
    </row>
    <row r="60" spans="1:7" s="80" customFormat="1" ht="25.5" customHeight="1" x14ac:dyDescent="0.2">
      <c r="A60" s="280" t="s">
        <v>92</v>
      </c>
      <c r="B60" s="273"/>
      <c r="C60" s="274"/>
      <c r="D60" s="146" t="s">
        <v>93</v>
      </c>
      <c r="E60" s="98">
        <v>200</v>
      </c>
      <c r="F60" s="98">
        <f t="shared" si="3"/>
        <v>0</v>
      </c>
      <c r="G60" s="98">
        <v>200</v>
      </c>
    </row>
    <row r="61" spans="1:7" s="80" customFormat="1" ht="25.5" customHeight="1" x14ac:dyDescent="0.2">
      <c r="A61" s="272" t="s">
        <v>94</v>
      </c>
      <c r="B61" s="273"/>
      <c r="C61" s="274"/>
      <c r="D61" s="13" t="s">
        <v>95</v>
      </c>
      <c r="E61" s="4">
        <v>1000</v>
      </c>
      <c r="F61" s="91">
        <f t="shared" si="3"/>
        <v>24000</v>
      </c>
      <c r="G61" s="4">
        <v>25000</v>
      </c>
    </row>
    <row r="62" spans="1:7" s="80" customFormat="1" ht="25.5" x14ac:dyDescent="0.2">
      <c r="A62" s="272" t="s">
        <v>96</v>
      </c>
      <c r="B62" s="273"/>
      <c r="C62" s="274"/>
      <c r="D62" s="13" t="s">
        <v>97</v>
      </c>
      <c r="E62" s="4">
        <v>10000</v>
      </c>
      <c r="F62" s="91">
        <f t="shared" si="3"/>
        <v>-9000</v>
      </c>
      <c r="G62" s="98">
        <v>1000</v>
      </c>
    </row>
    <row r="63" spans="1:7" s="80" customFormat="1" ht="15" customHeight="1" x14ac:dyDescent="0.2">
      <c r="A63" s="251" t="s">
        <v>106</v>
      </c>
      <c r="B63" s="252"/>
      <c r="C63" s="253"/>
      <c r="D63" s="13" t="s">
        <v>107</v>
      </c>
      <c r="E63" s="4">
        <v>3000</v>
      </c>
      <c r="F63" s="91">
        <f t="shared" si="3"/>
        <v>0</v>
      </c>
      <c r="G63" s="98">
        <v>3000</v>
      </c>
    </row>
    <row r="64" spans="1:7" s="80" customFormat="1" ht="15" customHeight="1" x14ac:dyDescent="0.2">
      <c r="A64" s="251" t="s">
        <v>110</v>
      </c>
      <c r="B64" s="252"/>
      <c r="C64" s="253"/>
      <c r="D64" s="13" t="s">
        <v>111</v>
      </c>
      <c r="E64" s="4">
        <v>200</v>
      </c>
      <c r="F64" s="91">
        <f t="shared" si="3"/>
        <v>0</v>
      </c>
      <c r="G64" s="98">
        <v>200</v>
      </c>
    </row>
    <row r="65" spans="1:7" ht="25.5" customHeight="1" x14ac:dyDescent="0.2">
      <c r="A65" s="196" t="s">
        <v>49</v>
      </c>
      <c r="B65" s="197"/>
      <c r="C65" s="198"/>
      <c r="D65" s="13" t="s">
        <v>13</v>
      </c>
      <c r="E65" s="4">
        <f>E66</f>
        <v>28000</v>
      </c>
      <c r="F65" s="91">
        <f t="shared" si="3"/>
        <v>0</v>
      </c>
      <c r="G65" s="4">
        <f>G66</f>
        <v>28000</v>
      </c>
    </row>
    <row r="66" spans="1:7" ht="25.5" customHeight="1" x14ac:dyDescent="0.2">
      <c r="A66" s="205" t="s">
        <v>48</v>
      </c>
      <c r="B66" s="206"/>
      <c r="C66" s="207"/>
      <c r="D66" s="22" t="s">
        <v>50</v>
      </c>
      <c r="E66" s="3">
        <f>SUM(E67:E70)</f>
        <v>28000</v>
      </c>
      <c r="F66" s="81">
        <f>G66-E66</f>
        <v>0</v>
      </c>
      <c r="G66" s="81">
        <f>G67+G68+G70+G69</f>
        <v>28000</v>
      </c>
    </row>
    <row r="67" spans="1:7" x14ac:dyDescent="0.2">
      <c r="A67" s="251" t="s">
        <v>120</v>
      </c>
      <c r="B67" s="252"/>
      <c r="C67" s="253"/>
      <c r="D67" s="13" t="s">
        <v>121</v>
      </c>
      <c r="E67" s="4">
        <v>3000</v>
      </c>
      <c r="F67" s="4">
        <f>G67-E67</f>
        <v>0</v>
      </c>
      <c r="G67" s="81">
        <v>3000</v>
      </c>
    </row>
    <row r="68" spans="1:7" x14ac:dyDescent="0.2">
      <c r="A68" s="251" t="s">
        <v>157</v>
      </c>
      <c r="B68" s="252"/>
      <c r="C68" s="253"/>
      <c r="D68" s="13" t="s">
        <v>158</v>
      </c>
      <c r="E68" s="4">
        <v>1000</v>
      </c>
      <c r="F68" s="91">
        <f>G68-E68</f>
        <v>0</v>
      </c>
      <c r="G68" s="81">
        <v>1000</v>
      </c>
    </row>
    <row r="69" spans="1:7" ht="25.5" x14ac:dyDescent="0.2">
      <c r="A69" s="251" t="s">
        <v>165</v>
      </c>
      <c r="B69" s="252"/>
      <c r="C69" s="253"/>
      <c r="D69" s="13" t="s">
        <v>166</v>
      </c>
      <c r="E69" s="4">
        <v>13000</v>
      </c>
      <c r="F69" s="91">
        <f t="shared" ref="F69:F77" si="4">G69-E69</f>
        <v>0</v>
      </c>
      <c r="G69" s="81">
        <v>13000</v>
      </c>
    </row>
    <row r="70" spans="1:7" ht="25.5" x14ac:dyDescent="0.2">
      <c r="A70" s="272" t="s">
        <v>124</v>
      </c>
      <c r="B70" s="273"/>
      <c r="C70" s="274"/>
      <c r="D70" s="13" t="s">
        <v>125</v>
      </c>
      <c r="E70" s="4">
        <v>11000</v>
      </c>
      <c r="F70" s="91">
        <f t="shared" si="4"/>
        <v>0</v>
      </c>
      <c r="G70" s="81">
        <v>11000</v>
      </c>
    </row>
    <row r="71" spans="1:7" ht="25.5" x14ac:dyDescent="0.2">
      <c r="A71" s="254" t="s">
        <v>200</v>
      </c>
      <c r="B71" s="255"/>
      <c r="C71" s="256"/>
      <c r="D71" s="146" t="s">
        <v>202</v>
      </c>
      <c r="E71" s="4">
        <f>E72+E75</f>
        <v>0</v>
      </c>
      <c r="F71" s="91">
        <f t="shared" si="4"/>
        <v>7957</v>
      </c>
      <c r="G71" s="81">
        <f>G72+G75</f>
        <v>7957</v>
      </c>
    </row>
    <row r="72" spans="1:7" x14ac:dyDescent="0.2">
      <c r="A72" s="196" t="s">
        <v>43</v>
      </c>
      <c r="B72" s="197"/>
      <c r="C72" s="198"/>
      <c r="D72" s="13" t="s">
        <v>11</v>
      </c>
      <c r="E72" s="4">
        <f>E73</f>
        <v>0</v>
      </c>
      <c r="F72" s="91">
        <f t="shared" si="4"/>
        <v>5000</v>
      </c>
      <c r="G72" s="81">
        <f>G73</f>
        <v>5000</v>
      </c>
    </row>
    <row r="73" spans="1:7" x14ac:dyDescent="0.2">
      <c r="A73" s="199" t="s">
        <v>45</v>
      </c>
      <c r="B73" s="200"/>
      <c r="C73" s="201"/>
      <c r="D73" s="13" t="s">
        <v>22</v>
      </c>
      <c r="E73" s="4">
        <f>E74</f>
        <v>0</v>
      </c>
      <c r="F73" s="91">
        <f t="shared" si="4"/>
        <v>5000</v>
      </c>
      <c r="G73" s="81">
        <f>G74</f>
        <v>5000</v>
      </c>
    </row>
    <row r="74" spans="1:7" x14ac:dyDescent="0.2">
      <c r="A74" s="272" t="s">
        <v>94</v>
      </c>
      <c r="B74" s="273"/>
      <c r="C74" s="274"/>
      <c r="D74" s="13" t="s">
        <v>95</v>
      </c>
      <c r="E74" s="4">
        <v>0</v>
      </c>
      <c r="F74" s="91">
        <f t="shared" si="4"/>
        <v>5000</v>
      </c>
      <c r="G74" s="81">
        <v>5000</v>
      </c>
    </row>
    <row r="75" spans="1:7" ht="25.5" x14ac:dyDescent="0.2">
      <c r="A75" s="196" t="s">
        <v>49</v>
      </c>
      <c r="B75" s="197"/>
      <c r="C75" s="198"/>
      <c r="D75" s="13" t="s">
        <v>13</v>
      </c>
      <c r="E75" s="4">
        <f>E76</f>
        <v>0</v>
      </c>
      <c r="F75" s="91">
        <f t="shared" si="4"/>
        <v>2957</v>
      </c>
      <c r="G75" s="81">
        <f>G76</f>
        <v>2957</v>
      </c>
    </row>
    <row r="76" spans="1:7" ht="25.5" x14ac:dyDescent="0.2">
      <c r="A76" s="205" t="s">
        <v>48</v>
      </c>
      <c r="B76" s="206"/>
      <c r="C76" s="207"/>
      <c r="D76" s="22" t="s">
        <v>50</v>
      </c>
      <c r="E76" s="4">
        <f>E77</f>
        <v>0</v>
      </c>
      <c r="F76" s="91">
        <f t="shared" si="4"/>
        <v>2957</v>
      </c>
      <c r="G76" s="81">
        <f>G77</f>
        <v>2957</v>
      </c>
    </row>
    <row r="77" spans="1:7" x14ac:dyDescent="0.2">
      <c r="A77" s="251" t="s">
        <v>120</v>
      </c>
      <c r="B77" s="252"/>
      <c r="C77" s="253"/>
      <c r="D77" s="13" t="s">
        <v>121</v>
      </c>
      <c r="E77" s="4">
        <v>0</v>
      </c>
      <c r="F77" s="91">
        <f t="shared" si="4"/>
        <v>2957</v>
      </c>
      <c r="G77" s="81">
        <v>2957</v>
      </c>
    </row>
    <row r="78" spans="1:7" ht="15" customHeight="1" x14ac:dyDescent="0.2">
      <c r="A78" s="213" t="s">
        <v>56</v>
      </c>
      <c r="B78" s="214"/>
      <c r="C78" s="246"/>
      <c r="D78" s="24" t="s">
        <v>57</v>
      </c>
      <c r="E78" s="100">
        <f>E79</f>
        <v>15000</v>
      </c>
      <c r="F78" s="100">
        <f>G78-E78</f>
        <v>0</v>
      </c>
      <c r="G78" s="100">
        <f>G79</f>
        <v>15000</v>
      </c>
    </row>
    <row r="79" spans="1:7" ht="15" customHeight="1" x14ac:dyDescent="0.2">
      <c r="A79" s="222" t="s">
        <v>41</v>
      </c>
      <c r="B79" s="223"/>
      <c r="C79" s="224"/>
      <c r="D79" s="22" t="s">
        <v>9</v>
      </c>
      <c r="E79" s="84">
        <f>E81</f>
        <v>15000</v>
      </c>
      <c r="F79" s="84">
        <f>G79-E79</f>
        <v>0</v>
      </c>
      <c r="G79" s="81">
        <f>G80</f>
        <v>15000</v>
      </c>
    </row>
    <row r="80" spans="1:7" ht="31.5" customHeight="1" x14ac:dyDescent="0.2">
      <c r="A80" s="196" t="s">
        <v>49</v>
      </c>
      <c r="B80" s="197"/>
      <c r="C80" s="198"/>
      <c r="D80" s="13" t="s">
        <v>13</v>
      </c>
      <c r="E80" s="4">
        <f>E81</f>
        <v>15000</v>
      </c>
      <c r="F80" s="84">
        <f t="shared" ref="F80:F82" si="5">G80-E80</f>
        <v>0</v>
      </c>
      <c r="G80" s="4">
        <f>G81</f>
        <v>15000</v>
      </c>
    </row>
    <row r="81" spans="1:7" ht="30.75" customHeight="1" x14ac:dyDescent="0.2">
      <c r="A81" s="205" t="s">
        <v>58</v>
      </c>
      <c r="B81" s="206"/>
      <c r="C81" s="207"/>
      <c r="D81" s="22" t="s">
        <v>59</v>
      </c>
      <c r="E81" s="81">
        <f>SUM(E82)</f>
        <v>15000</v>
      </c>
      <c r="F81" s="84">
        <f t="shared" si="5"/>
        <v>0</v>
      </c>
      <c r="G81" s="4">
        <f>G82</f>
        <v>15000</v>
      </c>
    </row>
    <row r="82" spans="1:7" ht="32.25" customHeight="1" x14ac:dyDescent="0.2">
      <c r="A82" s="251" t="s">
        <v>126</v>
      </c>
      <c r="B82" s="252"/>
      <c r="C82" s="253"/>
      <c r="D82" s="13" t="s">
        <v>127</v>
      </c>
      <c r="E82" s="3">
        <v>15000</v>
      </c>
      <c r="F82" s="84">
        <f t="shared" si="5"/>
        <v>0</v>
      </c>
      <c r="G82" s="4">
        <v>15000</v>
      </c>
    </row>
    <row r="83" spans="1:7" ht="15" customHeight="1" x14ac:dyDescent="0.2">
      <c r="A83" s="213" t="s">
        <v>60</v>
      </c>
      <c r="B83" s="214"/>
      <c r="C83" s="246"/>
      <c r="D83" s="23" t="s">
        <v>61</v>
      </c>
      <c r="E83" s="101">
        <f>E84+E107+E102+E92</f>
        <v>93400</v>
      </c>
      <c r="F83" s="101">
        <f>G83-E83</f>
        <v>-21396</v>
      </c>
      <c r="G83" s="101">
        <f>G84+G92+G102+G107+G113</f>
        <v>72004</v>
      </c>
    </row>
    <row r="84" spans="1:7" ht="15" customHeight="1" x14ac:dyDescent="0.2">
      <c r="A84" s="202" t="s">
        <v>41</v>
      </c>
      <c r="B84" s="203"/>
      <c r="C84" s="204"/>
      <c r="D84" s="21" t="s">
        <v>9</v>
      </c>
      <c r="E84" s="81">
        <f t="shared" ref="E84" si="6">E85</f>
        <v>40500</v>
      </c>
      <c r="F84" s="81">
        <f>G84-E84</f>
        <v>50</v>
      </c>
      <c r="G84" s="81">
        <f>G85</f>
        <v>40550</v>
      </c>
    </row>
    <row r="85" spans="1:7" ht="15" customHeight="1" x14ac:dyDescent="0.2">
      <c r="A85" s="196" t="s">
        <v>43</v>
      </c>
      <c r="B85" s="197"/>
      <c r="C85" s="198"/>
      <c r="D85" s="21" t="s">
        <v>11</v>
      </c>
      <c r="E85" s="81">
        <f>E86</f>
        <v>40500</v>
      </c>
      <c r="F85" s="81">
        <f>G85-E85</f>
        <v>50</v>
      </c>
      <c r="G85" s="81">
        <f>G86</f>
        <v>40550</v>
      </c>
    </row>
    <row r="86" spans="1:7" ht="15" customHeight="1" x14ac:dyDescent="0.2">
      <c r="A86" s="199" t="s">
        <v>45</v>
      </c>
      <c r="B86" s="200"/>
      <c r="C86" s="201"/>
      <c r="D86" s="21" t="s">
        <v>22</v>
      </c>
      <c r="E86" s="81">
        <f>SUM(E87:E91)</f>
        <v>40500</v>
      </c>
      <c r="F86" s="81">
        <f>G86-E86</f>
        <v>50</v>
      </c>
      <c r="G86" s="81">
        <f>G88+G89+G90+G87+G91</f>
        <v>40550</v>
      </c>
    </row>
    <row r="87" spans="1:7" ht="15" customHeight="1" x14ac:dyDescent="0.2">
      <c r="A87" s="251" t="s">
        <v>94</v>
      </c>
      <c r="B87" s="252"/>
      <c r="C87" s="253"/>
      <c r="D87" s="21" t="s">
        <v>95</v>
      </c>
      <c r="E87" s="81">
        <v>1000</v>
      </c>
      <c r="F87" s="81">
        <f>G87-E87</f>
        <v>0</v>
      </c>
      <c r="G87" s="85">
        <v>1000</v>
      </c>
    </row>
    <row r="88" spans="1:7" s="80" customFormat="1" x14ac:dyDescent="0.2">
      <c r="A88" s="251" t="s">
        <v>106</v>
      </c>
      <c r="B88" s="252"/>
      <c r="C88" s="253"/>
      <c r="D88" s="13" t="s">
        <v>107</v>
      </c>
      <c r="E88" s="58">
        <v>13500</v>
      </c>
      <c r="F88" s="81">
        <f t="shared" ref="F88:F91" si="7">G88-E88</f>
        <v>0</v>
      </c>
      <c r="G88" s="85">
        <v>13500</v>
      </c>
    </row>
    <row r="89" spans="1:7" s="80" customFormat="1" ht="15" customHeight="1" x14ac:dyDescent="0.2">
      <c r="A89" s="251" t="s">
        <v>110</v>
      </c>
      <c r="B89" s="252"/>
      <c r="C89" s="253"/>
      <c r="D89" s="13" t="s">
        <v>111</v>
      </c>
      <c r="E89" s="4">
        <v>25000</v>
      </c>
      <c r="F89" s="81">
        <f t="shared" si="7"/>
        <v>0</v>
      </c>
      <c r="G89" s="85">
        <v>25000</v>
      </c>
    </row>
    <row r="90" spans="1:7" s="80" customFormat="1" x14ac:dyDescent="0.2">
      <c r="A90" s="251" t="s">
        <v>112</v>
      </c>
      <c r="B90" s="252"/>
      <c r="C90" s="253"/>
      <c r="D90" s="13" t="s">
        <v>113</v>
      </c>
      <c r="E90" s="58">
        <v>1000</v>
      </c>
      <c r="F90" s="81">
        <f t="shared" si="7"/>
        <v>0</v>
      </c>
      <c r="G90" s="81">
        <v>1000</v>
      </c>
    </row>
    <row r="91" spans="1:7" s="80" customFormat="1" ht="14.25" customHeight="1" x14ac:dyDescent="0.2">
      <c r="A91" s="251" t="s">
        <v>116</v>
      </c>
      <c r="B91" s="252"/>
      <c r="C91" s="253"/>
      <c r="D91" s="21" t="s">
        <v>117</v>
      </c>
      <c r="E91" s="58">
        <v>0</v>
      </c>
      <c r="F91" s="81">
        <f t="shared" si="7"/>
        <v>50</v>
      </c>
      <c r="G91" s="81">
        <v>50</v>
      </c>
    </row>
    <row r="92" spans="1:7" s="80" customFormat="1" x14ac:dyDescent="0.2">
      <c r="A92" s="202" t="s">
        <v>150</v>
      </c>
      <c r="B92" s="203"/>
      <c r="C92" s="204"/>
      <c r="D92" s="21" t="s">
        <v>24</v>
      </c>
      <c r="E92" s="81">
        <f t="shared" ref="E92:E93" si="8">E93</f>
        <v>5400</v>
      </c>
      <c r="F92" s="81">
        <f>G92-E92</f>
        <v>-1300</v>
      </c>
      <c r="G92" s="84">
        <f>G93</f>
        <v>4100</v>
      </c>
    </row>
    <row r="93" spans="1:7" s="80" customFormat="1" x14ac:dyDescent="0.2">
      <c r="A93" s="196" t="s">
        <v>43</v>
      </c>
      <c r="B93" s="197"/>
      <c r="C93" s="198"/>
      <c r="D93" s="21" t="s">
        <v>11</v>
      </c>
      <c r="E93" s="81">
        <f t="shared" si="8"/>
        <v>5400</v>
      </c>
      <c r="F93" s="81">
        <f t="shared" ref="F93:F94" si="9">G93-E93</f>
        <v>-1300</v>
      </c>
      <c r="G93" s="81">
        <f>G94</f>
        <v>4100</v>
      </c>
    </row>
    <row r="94" spans="1:7" s="80" customFormat="1" x14ac:dyDescent="0.2">
      <c r="A94" s="199" t="s">
        <v>45</v>
      </c>
      <c r="B94" s="200"/>
      <c r="C94" s="201"/>
      <c r="D94" s="21" t="s">
        <v>22</v>
      </c>
      <c r="E94" s="81">
        <f>SUM(E95:E101)</f>
        <v>5400</v>
      </c>
      <c r="F94" s="81">
        <f t="shared" si="9"/>
        <v>-1300</v>
      </c>
      <c r="G94" s="81">
        <f>G95+G96+G97+G98+G99+G100+G101</f>
        <v>4100</v>
      </c>
    </row>
    <row r="95" spans="1:7" s="80" customFormat="1" x14ac:dyDescent="0.2">
      <c r="A95" s="251" t="s">
        <v>80</v>
      </c>
      <c r="B95" s="252"/>
      <c r="C95" s="253"/>
      <c r="D95" s="13" t="s">
        <v>81</v>
      </c>
      <c r="E95" s="4">
        <v>600</v>
      </c>
      <c r="F95" s="81">
        <f>G95-E95</f>
        <v>0</v>
      </c>
      <c r="G95" s="81">
        <v>600</v>
      </c>
    </row>
    <row r="96" spans="1:7" s="80" customFormat="1" x14ac:dyDescent="0.2">
      <c r="A96" s="251" t="s">
        <v>88</v>
      </c>
      <c r="B96" s="252"/>
      <c r="C96" s="253"/>
      <c r="D96" s="13" t="s">
        <v>89</v>
      </c>
      <c r="E96" s="4">
        <v>200</v>
      </c>
      <c r="F96" s="81">
        <f t="shared" ref="F96:F102" si="10">G96-E96</f>
        <v>0</v>
      </c>
      <c r="G96" s="81">
        <v>200</v>
      </c>
    </row>
    <row r="97" spans="1:20" s="80" customFormat="1" x14ac:dyDescent="0.2">
      <c r="A97" s="251" t="s">
        <v>100</v>
      </c>
      <c r="B97" s="252"/>
      <c r="C97" s="253"/>
      <c r="D97" s="13" t="s">
        <v>101</v>
      </c>
      <c r="E97" s="4">
        <v>100</v>
      </c>
      <c r="F97" s="81">
        <f t="shared" si="10"/>
        <v>0</v>
      </c>
      <c r="G97" s="81">
        <v>100</v>
      </c>
    </row>
    <row r="98" spans="1:20" s="80" customFormat="1" x14ac:dyDescent="0.2">
      <c r="A98" s="251" t="s">
        <v>106</v>
      </c>
      <c r="B98" s="252"/>
      <c r="C98" s="253"/>
      <c r="D98" s="13" t="s">
        <v>107</v>
      </c>
      <c r="E98" s="58">
        <v>1000</v>
      </c>
      <c r="F98" s="81">
        <f t="shared" si="10"/>
        <v>-500</v>
      </c>
      <c r="G98" s="81">
        <v>500</v>
      </c>
    </row>
    <row r="99" spans="1:20" s="80" customFormat="1" x14ac:dyDescent="0.2">
      <c r="A99" s="251" t="s">
        <v>110</v>
      </c>
      <c r="B99" s="252"/>
      <c r="C99" s="253"/>
      <c r="D99" s="13" t="s">
        <v>111</v>
      </c>
      <c r="E99" s="4">
        <v>1000</v>
      </c>
      <c r="F99" s="81">
        <f t="shared" si="10"/>
        <v>-800</v>
      </c>
      <c r="G99" s="81">
        <v>200</v>
      </c>
    </row>
    <row r="100" spans="1:20" s="80" customFormat="1" ht="25.5" x14ac:dyDescent="0.2">
      <c r="A100" s="251" t="s">
        <v>122</v>
      </c>
      <c r="B100" s="252"/>
      <c r="C100" s="253"/>
      <c r="D100" s="13" t="s">
        <v>123</v>
      </c>
      <c r="E100" s="4">
        <v>500</v>
      </c>
      <c r="F100" s="81">
        <f t="shared" si="10"/>
        <v>0</v>
      </c>
      <c r="G100" s="81">
        <v>500</v>
      </c>
    </row>
    <row r="101" spans="1:20" s="80" customFormat="1" x14ac:dyDescent="0.2">
      <c r="A101" s="251" t="s">
        <v>114</v>
      </c>
      <c r="B101" s="252"/>
      <c r="C101" s="253"/>
      <c r="D101" s="13" t="s">
        <v>115</v>
      </c>
      <c r="E101" s="4">
        <v>2000</v>
      </c>
      <c r="F101" s="81">
        <f t="shared" si="10"/>
        <v>0</v>
      </c>
      <c r="G101" s="81">
        <v>2000</v>
      </c>
    </row>
    <row r="102" spans="1:20" s="80" customFormat="1" ht="16.5" customHeight="1" x14ac:dyDescent="0.2">
      <c r="A102" s="208" t="s">
        <v>194</v>
      </c>
      <c r="B102" s="209"/>
      <c r="C102" s="210"/>
      <c r="D102" s="149" t="s">
        <v>29</v>
      </c>
      <c r="E102" s="84">
        <f>E103</f>
        <v>10000</v>
      </c>
      <c r="F102" s="81">
        <f t="shared" si="10"/>
        <v>0</v>
      </c>
      <c r="G102" s="81">
        <f>G103</f>
        <v>10000</v>
      </c>
      <c r="N102" s="283"/>
      <c r="O102" s="283"/>
      <c r="P102" s="283"/>
      <c r="Q102" s="20"/>
      <c r="R102" s="88"/>
      <c r="S102" s="88"/>
      <c r="T102" s="88"/>
    </row>
    <row r="103" spans="1:20" s="80" customFormat="1" ht="18" customHeight="1" x14ac:dyDescent="0.2">
      <c r="A103" s="196" t="s">
        <v>43</v>
      </c>
      <c r="B103" s="197"/>
      <c r="C103" s="198"/>
      <c r="D103" s="21" t="s">
        <v>11</v>
      </c>
      <c r="E103" s="81">
        <f t="shared" ref="E103" si="11">E104</f>
        <v>10000</v>
      </c>
      <c r="F103" s="81">
        <f>G103-E103</f>
        <v>0</v>
      </c>
      <c r="G103" s="81">
        <f>G104</f>
        <v>10000</v>
      </c>
      <c r="N103" s="284"/>
      <c r="O103" s="284"/>
      <c r="P103" s="284"/>
      <c r="Q103" s="20"/>
      <c r="R103" s="88"/>
      <c r="S103" s="87"/>
      <c r="T103" s="87"/>
    </row>
    <row r="104" spans="1:20" s="80" customFormat="1" ht="19.5" customHeight="1" x14ac:dyDescent="0.2">
      <c r="A104" s="199" t="s">
        <v>45</v>
      </c>
      <c r="B104" s="200"/>
      <c r="C104" s="201"/>
      <c r="D104" s="21" t="s">
        <v>22</v>
      </c>
      <c r="E104" s="81">
        <f>SUM(E105:E106)</f>
        <v>10000</v>
      </c>
      <c r="F104" s="81">
        <f t="shared" ref="F104:F106" si="12">G104-E104</f>
        <v>0</v>
      </c>
      <c r="G104" s="84">
        <f>G105+G106</f>
        <v>10000</v>
      </c>
      <c r="N104" s="285"/>
      <c r="O104" s="286"/>
      <c r="P104" s="286"/>
      <c r="Q104" s="20"/>
      <c r="R104" s="88"/>
      <c r="S104" s="88"/>
      <c r="T104" s="88"/>
    </row>
    <row r="105" spans="1:20" s="80" customFormat="1" x14ac:dyDescent="0.2">
      <c r="A105" s="251" t="s">
        <v>106</v>
      </c>
      <c r="B105" s="252"/>
      <c r="C105" s="253"/>
      <c r="D105" s="13" t="s">
        <v>107</v>
      </c>
      <c r="E105" s="58">
        <v>5000</v>
      </c>
      <c r="F105" s="81">
        <f t="shared" si="12"/>
        <v>0</v>
      </c>
      <c r="G105" s="98">
        <v>5000</v>
      </c>
    </row>
    <row r="106" spans="1:20" s="80" customFormat="1" x14ac:dyDescent="0.2">
      <c r="A106" s="251" t="s">
        <v>110</v>
      </c>
      <c r="B106" s="252"/>
      <c r="C106" s="253"/>
      <c r="D106" s="13" t="s">
        <v>111</v>
      </c>
      <c r="E106" s="4">
        <v>5000</v>
      </c>
      <c r="F106" s="81">
        <f t="shared" si="12"/>
        <v>0</v>
      </c>
      <c r="G106" s="98">
        <v>5000</v>
      </c>
    </row>
    <row r="107" spans="1:20" ht="15" customHeight="1" x14ac:dyDescent="0.2">
      <c r="A107" s="222" t="s">
        <v>193</v>
      </c>
      <c r="B107" s="223"/>
      <c r="C107" s="224"/>
      <c r="D107" s="149" t="s">
        <v>55</v>
      </c>
      <c r="E107" s="84">
        <f>E108</f>
        <v>37500</v>
      </c>
      <c r="F107" s="81">
        <f>G107-E107</f>
        <v>-22500</v>
      </c>
      <c r="G107" s="81">
        <f>G108</f>
        <v>15000</v>
      </c>
    </row>
    <row r="108" spans="1:20" ht="15" customHeight="1" x14ac:dyDescent="0.2">
      <c r="A108" s="196" t="s">
        <v>43</v>
      </c>
      <c r="B108" s="197"/>
      <c r="C108" s="198"/>
      <c r="D108" s="21" t="s">
        <v>11</v>
      </c>
      <c r="E108" s="81">
        <f>E109</f>
        <v>37500</v>
      </c>
      <c r="F108" s="81">
        <f t="shared" ref="F108:F116" si="13">G108-E108</f>
        <v>-22500</v>
      </c>
      <c r="G108" s="81">
        <f>G109</f>
        <v>15000</v>
      </c>
    </row>
    <row r="109" spans="1:20" ht="15" customHeight="1" x14ac:dyDescent="0.2">
      <c r="A109" s="199" t="s">
        <v>45</v>
      </c>
      <c r="B109" s="200"/>
      <c r="C109" s="201"/>
      <c r="D109" s="21" t="s">
        <v>22</v>
      </c>
      <c r="E109" s="81">
        <f>SUM(E110:E112)</f>
        <v>37500</v>
      </c>
      <c r="F109" s="81">
        <f t="shared" si="13"/>
        <v>-22500</v>
      </c>
      <c r="G109" s="81">
        <f>G110+G111</f>
        <v>15000</v>
      </c>
    </row>
    <row r="110" spans="1:20" s="80" customFormat="1" x14ac:dyDescent="0.2">
      <c r="A110" s="251" t="s">
        <v>106</v>
      </c>
      <c r="B110" s="252"/>
      <c r="C110" s="253"/>
      <c r="D110" s="13" t="s">
        <v>107</v>
      </c>
      <c r="E110" s="58">
        <v>16500</v>
      </c>
      <c r="F110" s="81">
        <f t="shared" si="13"/>
        <v>-11500</v>
      </c>
      <c r="G110" s="81">
        <v>5000</v>
      </c>
    </row>
    <row r="111" spans="1:20" s="80" customFormat="1" ht="15" customHeight="1" x14ac:dyDescent="0.2">
      <c r="A111" s="251" t="s">
        <v>110</v>
      </c>
      <c r="B111" s="252"/>
      <c r="C111" s="253"/>
      <c r="D111" s="13" t="s">
        <v>111</v>
      </c>
      <c r="E111" s="4">
        <v>5000</v>
      </c>
      <c r="F111" s="81">
        <f t="shared" si="13"/>
        <v>5000</v>
      </c>
      <c r="G111" s="81">
        <v>10000</v>
      </c>
      <c r="N111" s="287"/>
      <c r="O111" s="287"/>
      <c r="P111" s="287"/>
      <c r="Q111" s="89"/>
    </row>
    <row r="112" spans="1:20" s="80" customFormat="1" ht="25.5" x14ac:dyDescent="0.2">
      <c r="A112" s="251" t="s">
        <v>122</v>
      </c>
      <c r="B112" s="252"/>
      <c r="C112" s="253"/>
      <c r="D112" s="13" t="s">
        <v>123</v>
      </c>
      <c r="E112" s="4">
        <v>16000</v>
      </c>
      <c r="F112" s="81">
        <f t="shared" si="13"/>
        <v>-16000</v>
      </c>
      <c r="G112" s="81">
        <v>0</v>
      </c>
      <c r="N112" s="129"/>
      <c r="O112" s="129"/>
      <c r="P112" s="129"/>
      <c r="Q112" s="89"/>
    </row>
    <row r="113" spans="1:17" s="80" customFormat="1" ht="25.5" x14ac:dyDescent="0.2">
      <c r="A113" s="222" t="s">
        <v>201</v>
      </c>
      <c r="B113" s="223"/>
      <c r="C113" s="224"/>
      <c r="D113" s="13" t="s">
        <v>205</v>
      </c>
      <c r="E113" s="4">
        <f>E114</f>
        <v>0</v>
      </c>
      <c r="F113" s="81">
        <f t="shared" si="13"/>
        <v>2354</v>
      </c>
      <c r="G113" s="81">
        <f>G114</f>
        <v>2354</v>
      </c>
      <c r="H113" s="130"/>
      <c r="N113" s="129"/>
      <c r="O113" s="129"/>
      <c r="P113" s="129"/>
      <c r="Q113" s="89"/>
    </row>
    <row r="114" spans="1:17" s="80" customFormat="1" x14ac:dyDescent="0.2">
      <c r="A114" s="219" t="s">
        <v>43</v>
      </c>
      <c r="B114" s="220"/>
      <c r="C114" s="221"/>
      <c r="D114" s="13" t="s">
        <v>11</v>
      </c>
      <c r="E114" s="4">
        <f>E115</f>
        <v>0</v>
      </c>
      <c r="F114" s="81">
        <f t="shared" si="13"/>
        <v>2354</v>
      </c>
      <c r="G114" s="81">
        <f>G115</f>
        <v>2354</v>
      </c>
      <c r="N114" s="129"/>
      <c r="O114" s="129"/>
      <c r="P114" s="129"/>
      <c r="Q114" s="89"/>
    </row>
    <row r="115" spans="1:17" s="80" customFormat="1" x14ac:dyDescent="0.2">
      <c r="A115" s="216" t="s">
        <v>45</v>
      </c>
      <c r="B115" s="217"/>
      <c r="C115" s="218"/>
      <c r="D115" s="13" t="s">
        <v>22</v>
      </c>
      <c r="E115" s="4">
        <f>E116</f>
        <v>0</v>
      </c>
      <c r="F115" s="81">
        <f t="shared" si="13"/>
        <v>2354</v>
      </c>
      <c r="G115" s="81">
        <f>G116</f>
        <v>2354</v>
      </c>
      <c r="N115" s="129"/>
      <c r="O115" s="129"/>
      <c r="P115" s="129"/>
      <c r="Q115" s="89"/>
    </row>
    <row r="116" spans="1:17" s="80" customFormat="1" x14ac:dyDescent="0.2">
      <c r="A116" s="289" t="s">
        <v>110</v>
      </c>
      <c r="B116" s="290"/>
      <c r="C116" s="291"/>
      <c r="D116" s="13" t="s">
        <v>111</v>
      </c>
      <c r="E116" s="4">
        <v>0</v>
      </c>
      <c r="F116" s="81">
        <f t="shared" si="13"/>
        <v>2354</v>
      </c>
      <c r="G116" s="81">
        <v>2354</v>
      </c>
      <c r="N116" s="129"/>
      <c r="O116" s="129"/>
      <c r="P116" s="129"/>
      <c r="Q116" s="89"/>
    </row>
    <row r="117" spans="1:17" ht="15" customHeight="1" x14ac:dyDescent="0.2">
      <c r="A117" s="213" t="s">
        <v>62</v>
      </c>
      <c r="B117" s="214"/>
      <c r="C117" s="246"/>
      <c r="D117" s="23" t="s">
        <v>63</v>
      </c>
      <c r="E117" s="101">
        <f>E133+E139+E118+E125</f>
        <v>60300</v>
      </c>
      <c r="F117" s="101">
        <f>G117-E117</f>
        <v>-14500</v>
      </c>
      <c r="G117" s="101">
        <f>G118+G133+G139+G125</f>
        <v>45800</v>
      </c>
      <c r="N117" s="288"/>
      <c r="O117" s="288"/>
      <c r="P117" s="288"/>
      <c r="Q117" s="90"/>
    </row>
    <row r="118" spans="1:17" ht="15" customHeight="1" x14ac:dyDescent="0.2">
      <c r="A118" s="208" t="s">
        <v>41</v>
      </c>
      <c r="B118" s="209"/>
      <c r="C118" s="210"/>
      <c r="D118" s="86" t="s">
        <v>9</v>
      </c>
      <c r="E118" s="84">
        <f>E119</f>
        <v>5300</v>
      </c>
      <c r="F118" s="81">
        <f t="shared" ref="F118:F125" si="14">G118-E118</f>
        <v>0</v>
      </c>
      <c r="G118" s="81">
        <f>G119</f>
        <v>5300</v>
      </c>
      <c r="N118" s="97"/>
      <c r="O118" s="97"/>
      <c r="P118" s="97"/>
      <c r="Q118" s="90"/>
    </row>
    <row r="119" spans="1:17" ht="15" customHeight="1" x14ac:dyDescent="0.2">
      <c r="A119" s="219" t="s">
        <v>43</v>
      </c>
      <c r="B119" s="220"/>
      <c r="C119" s="221"/>
      <c r="D119" s="86" t="s">
        <v>11</v>
      </c>
      <c r="E119" s="84">
        <f>E120</f>
        <v>5300</v>
      </c>
      <c r="F119" s="81">
        <f t="shared" si="14"/>
        <v>0</v>
      </c>
      <c r="G119" s="81">
        <f>G120</f>
        <v>5300</v>
      </c>
      <c r="N119" s="97"/>
      <c r="O119" s="97"/>
      <c r="P119" s="97"/>
      <c r="Q119" s="90"/>
    </row>
    <row r="120" spans="1:17" ht="15" customHeight="1" x14ac:dyDescent="0.2">
      <c r="A120" s="216" t="s">
        <v>45</v>
      </c>
      <c r="B120" s="217"/>
      <c r="C120" s="218"/>
      <c r="D120" s="86" t="s">
        <v>22</v>
      </c>
      <c r="E120" s="84">
        <f>E121+E122+E123+E124</f>
        <v>5300</v>
      </c>
      <c r="F120" s="81">
        <f>G120-E120</f>
        <v>0</v>
      </c>
      <c r="G120" s="81">
        <f>G121+G122+G123+G124</f>
        <v>5300</v>
      </c>
      <c r="N120" s="97"/>
      <c r="O120" s="97"/>
      <c r="P120" s="97"/>
      <c r="Q120" s="90"/>
    </row>
    <row r="121" spans="1:17" ht="25.5" x14ac:dyDescent="0.2">
      <c r="A121" s="266" t="s">
        <v>82</v>
      </c>
      <c r="B121" s="267"/>
      <c r="C121" s="268"/>
      <c r="D121" s="94" t="s">
        <v>83</v>
      </c>
      <c r="E121" s="84">
        <v>800</v>
      </c>
      <c r="F121" s="81">
        <f t="shared" si="14"/>
        <v>0</v>
      </c>
      <c r="G121" s="81">
        <v>800</v>
      </c>
      <c r="N121" s="97"/>
      <c r="O121" s="97"/>
      <c r="P121" s="97"/>
      <c r="Q121" s="90"/>
    </row>
    <row r="122" spans="1:17" ht="25.5" x14ac:dyDescent="0.2">
      <c r="A122" s="266" t="s">
        <v>90</v>
      </c>
      <c r="B122" s="267"/>
      <c r="C122" s="268"/>
      <c r="D122" s="94" t="s">
        <v>91</v>
      </c>
      <c r="E122" s="84">
        <v>200</v>
      </c>
      <c r="F122" s="81">
        <f t="shared" si="14"/>
        <v>0</v>
      </c>
      <c r="G122" s="81">
        <v>200</v>
      </c>
      <c r="N122" s="97"/>
      <c r="O122" s="97"/>
      <c r="P122" s="97"/>
      <c r="Q122" s="90"/>
    </row>
    <row r="123" spans="1:17" x14ac:dyDescent="0.2">
      <c r="A123" s="266" t="s">
        <v>92</v>
      </c>
      <c r="B123" s="267"/>
      <c r="C123" s="268"/>
      <c r="D123" s="94" t="s">
        <v>93</v>
      </c>
      <c r="E123" s="84">
        <v>200</v>
      </c>
      <c r="F123" s="81">
        <f t="shared" si="14"/>
        <v>0</v>
      </c>
      <c r="G123" s="81">
        <v>200</v>
      </c>
      <c r="N123" s="97"/>
      <c r="O123" s="97"/>
      <c r="P123" s="97"/>
      <c r="Q123" s="90"/>
    </row>
    <row r="124" spans="1:17" ht="15" customHeight="1" x14ac:dyDescent="0.2">
      <c r="A124" s="266" t="s">
        <v>106</v>
      </c>
      <c r="B124" s="267"/>
      <c r="C124" s="268"/>
      <c r="D124" s="94" t="s">
        <v>107</v>
      </c>
      <c r="E124" s="84">
        <v>4100</v>
      </c>
      <c r="F124" s="81">
        <f t="shared" si="14"/>
        <v>0</v>
      </c>
      <c r="G124" s="81">
        <v>4100</v>
      </c>
      <c r="N124" s="97"/>
      <c r="O124" s="97"/>
      <c r="P124" s="97"/>
      <c r="Q124" s="90"/>
    </row>
    <row r="125" spans="1:17" ht="14.25" customHeight="1" x14ac:dyDescent="0.2">
      <c r="A125" s="208" t="s">
        <v>150</v>
      </c>
      <c r="B125" s="209"/>
      <c r="C125" s="210"/>
      <c r="D125" s="94" t="s">
        <v>24</v>
      </c>
      <c r="E125" s="84">
        <f>E126</f>
        <v>5500</v>
      </c>
      <c r="F125" s="81">
        <f t="shared" si="14"/>
        <v>-2500</v>
      </c>
      <c r="G125" s="81">
        <f>G126</f>
        <v>3000</v>
      </c>
      <c r="N125" s="97"/>
      <c r="O125" s="97"/>
      <c r="P125" s="97"/>
      <c r="Q125" s="90"/>
    </row>
    <row r="126" spans="1:17" ht="15" customHeight="1" x14ac:dyDescent="0.2">
      <c r="A126" s="219" t="s">
        <v>43</v>
      </c>
      <c r="B126" s="220"/>
      <c r="C126" s="221"/>
      <c r="D126" s="86" t="s">
        <v>11</v>
      </c>
      <c r="E126" s="84">
        <f>E127</f>
        <v>5500</v>
      </c>
      <c r="F126" s="85">
        <f>G126-E126</f>
        <v>-2500</v>
      </c>
      <c r="G126" s="81">
        <f>G127</f>
        <v>3000</v>
      </c>
    </row>
    <row r="127" spans="1:17" ht="15" customHeight="1" x14ac:dyDescent="0.2">
      <c r="A127" s="216" t="s">
        <v>45</v>
      </c>
      <c r="B127" s="217"/>
      <c r="C127" s="218"/>
      <c r="D127" s="86" t="s">
        <v>22</v>
      </c>
      <c r="E127" s="84">
        <f>E128+E131+E132+E129+E130</f>
        <v>5500</v>
      </c>
      <c r="F127" s="85">
        <f t="shared" ref="F127:F132" si="15">G127-E127</f>
        <v>-2500</v>
      </c>
      <c r="G127" s="81">
        <f>G128+G131+G132+G129+G130</f>
        <v>3000</v>
      </c>
    </row>
    <row r="128" spans="1:17" ht="28.5" customHeight="1" x14ac:dyDescent="0.2">
      <c r="A128" s="266" t="s">
        <v>82</v>
      </c>
      <c r="B128" s="267"/>
      <c r="C128" s="268"/>
      <c r="D128" s="94" t="s">
        <v>83</v>
      </c>
      <c r="E128" s="84">
        <v>500</v>
      </c>
      <c r="F128" s="85">
        <f t="shared" si="15"/>
        <v>0</v>
      </c>
      <c r="G128" s="81">
        <v>500</v>
      </c>
    </row>
    <row r="129" spans="1:7" ht="28.5" customHeight="1" x14ac:dyDescent="0.2">
      <c r="A129" s="266" t="s">
        <v>90</v>
      </c>
      <c r="B129" s="267"/>
      <c r="C129" s="268"/>
      <c r="D129" s="94" t="s">
        <v>91</v>
      </c>
      <c r="E129" s="84">
        <v>1000</v>
      </c>
      <c r="F129" s="85">
        <f t="shared" si="15"/>
        <v>-500</v>
      </c>
      <c r="G129" s="81">
        <v>500</v>
      </c>
    </row>
    <row r="130" spans="1:7" ht="28.5" customHeight="1" x14ac:dyDescent="0.2">
      <c r="A130" s="266" t="s">
        <v>96</v>
      </c>
      <c r="B130" s="267"/>
      <c r="C130" s="268"/>
      <c r="D130" s="94" t="s">
        <v>97</v>
      </c>
      <c r="E130" s="84">
        <v>1000</v>
      </c>
      <c r="F130" s="85"/>
      <c r="G130" s="81">
        <v>500</v>
      </c>
    </row>
    <row r="131" spans="1:7" ht="18.75" customHeight="1" x14ac:dyDescent="0.2">
      <c r="A131" s="266" t="s">
        <v>106</v>
      </c>
      <c r="B131" s="267"/>
      <c r="C131" s="268"/>
      <c r="D131" s="94" t="s">
        <v>107</v>
      </c>
      <c r="E131" s="84">
        <v>2000</v>
      </c>
      <c r="F131" s="85">
        <f t="shared" si="15"/>
        <v>-1500</v>
      </c>
      <c r="G131" s="81">
        <v>500</v>
      </c>
    </row>
    <row r="132" spans="1:7" ht="30.75" customHeight="1" x14ac:dyDescent="0.2">
      <c r="A132" s="269" t="s">
        <v>122</v>
      </c>
      <c r="B132" s="270"/>
      <c r="C132" s="271"/>
      <c r="D132" s="94" t="s">
        <v>123</v>
      </c>
      <c r="E132" s="84">
        <v>1000</v>
      </c>
      <c r="F132" s="85">
        <f t="shared" si="15"/>
        <v>0</v>
      </c>
      <c r="G132" s="81">
        <v>1000</v>
      </c>
    </row>
    <row r="133" spans="1:7" ht="26.25" customHeight="1" x14ac:dyDescent="0.2">
      <c r="A133" s="208" t="s">
        <v>193</v>
      </c>
      <c r="B133" s="209"/>
      <c r="C133" s="210"/>
      <c r="D133" s="147" t="s">
        <v>55</v>
      </c>
      <c r="E133" s="81">
        <f>E134</f>
        <v>24500</v>
      </c>
      <c r="F133" s="84">
        <f>G133-E133</f>
        <v>-11500</v>
      </c>
      <c r="G133" s="81">
        <f>G134</f>
        <v>13000</v>
      </c>
    </row>
    <row r="134" spans="1:7" ht="15" customHeight="1" x14ac:dyDescent="0.2">
      <c r="A134" s="196" t="s">
        <v>43</v>
      </c>
      <c r="B134" s="197"/>
      <c r="C134" s="198"/>
      <c r="D134" s="75" t="s">
        <v>11</v>
      </c>
      <c r="E134" s="81">
        <f>E135</f>
        <v>24500</v>
      </c>
      <c r="F134" s="84">
        <f t="shared" ref="F134:F137" si="16">G134-E134</f>
        <v>-11500</v>
      </c>
      <c r="G134" s="81">
        <f t="shared" ref="G134" si="17">G135</f>
        <v>13000</v>
      </c>
    </row>
    <row r="135" spans="1:7" ht="15" customHeight="1" x14ac:dyDescent="0.2">
      <c r="A135" s="199" t="s">
        <v>45</v>
      </c>
      <c r="B135" s="200"/>
      <c r="C135" s="201"/>
      <c r="D135" s="75" t="s">
        <v>22</v>
      </c>
      <c r="E135" s="81">
        <f>SUM(E136:E138)</f>
        <v>24500</v>
      </c>
      <c r="F135" s="84">
        <f t="shared" si="16"/>
        <v>-11500</v>
      </c>
      <c r="G135" s="81">
        <f>G136+G137+G138</f>
        <v>13000</v>
      </c>
    </row>
    <row r="136" spans="1:7" x14ac:dyDescent="0.2">
      <c r="A136" s="272" t="s">
        <v>106</v>
      </c>
      <c r="B136" s="273"/>
      <c r="C136" s="274"/>
      <c r="D136" s="76" t="s">
        <v>107</v>
      </c>
      <c r="E136" s="81">
        <v>10000</v>
      </c>
      <c r="F136" s="84">
        <f t="shared" si="16"/>
        <v>0</v>
      </c>
      <c r="G136" s="132">
        <v>10000</v>
      </c>
    </row>
    <row r="137" spans="1:7" x14ac:dyDescent="0.2">
      <c r="A137" s="272" t="s">
        <v>110</v>
      </c>
      <c r="B137" s="273"/>
      <c r="C137" s="274"/>
      <c r="D137" s="76" t="s">
        <v>111</v>
      </c>
      <c r="E137" s="81">
        <v>10000</v>
      </c>
      <c r="F137" s="84">
        <f t="shared" si="16"/>
        <v>-10000</v>
      </c>
      <c r="G137" s="132">
        <v>0</v>
      </c>
    </row>
    <row r="138" spans="1:7" ht="25.5" x14ac:dyDescent="0.2">
      <c r="A138" s="272" t="s">
        <v>122</v>
      </c>
      <c r="B138" s="273"/>
      <c r="C138" s="274"/>
      <c r="D138" s="76" t="s">
        <v>123</v>
      </c>
      <c r="E138" s="81">
        <v>4500</v>
      </c>
      <c r="F138" s="84"/>
      <c r="G138" s="132">
        <v>3000</v>
      </c>
    </row>
    <row r="139" spans="1:7" ht="15" customHeight="1" x14ac:dyDescent="0.2">
      <c r="A139" s="208" t="s">
        <v>149</v>
      </c>
      <c r="B139" s="209"/>
      <c r="C139" s="210"/>
      <c r="D139" s="149" t="s">
        <v>28</v>
      </c>
      <c r="E139" s="81">
        <f>E140</f>
        <v>25000</v>
      </c>
      <c r="F139" s="93">
        <f>G139-E139</f>
        <v>-500</v>
      </c>
      <c r="G139" s="81">
        <f>G140</f>
        <v>24500</v>
      </c>
    </row>
    <row r="140" spans="1:7" ht="15" customHeight="1" x14ac:dyDescent="0.2">
      <c r="A140" s="196" t="s">
        <v>43</v>
      </c>
      <c r="B140" s="197"/>
      <c r="C140" s="198"/>
      <c r="D140" s="21" t="s">
        <v>11</v>
      </c>
      <c r="E140" s="81">
        <f t="shared" ref="E140:G140" si="18">SUM(E141)</f>
        <v>25000</v>
      </c>
      <c r="F140" s="93">
        <f t="shared" ref="F140:F141" si="19">G140-E140</f>
        <v>-500</v>
      </c>
      <c r="G140" s="81">
        <f t="shared" si="18"/>
        <v>24500</v>
      </c>
    </row>
    <row r="141" spans="1:7" ht="15" customHeight="1" x14ac:dyDescent="0.2">
      <c r="A141" s="199" t="s">
        <v>45</v>
      </c>
      <c r="B141" s="200"/>
      <c r="C141" s="201"/>
      <c r="D141" s="21" t="s">
        <v>22</v>
      </c>
      <c r="E141" s="81">
        <f>E142+E143+E144+E145+E146+E147+E149</f>
        <v>25000</v>
      </c>
      <c r="F141" s="93">
        <f t="shared" si="19"/>
        <v>-500</v>
      </c>
      <c r="G141" s="81">
        <f>G142+G143+G144+G145+G146+G147+G148+G149</f>
        <v>24500</v>
      </c>
    </row>
    <row r="142" spans="1:7" s="80" customFormat="1" ht="25.5" x14ac:dyDescent="0.2">
      <c r="A142" s="272" t="s">
        <v>82</v>
      </c>
      <c r="B142" s="273"/>
      <c r="C142" s="274"/>
      <c r="D142" s="13" t="s">
        <v>83</v>
      </c>
      <c r="E142" s="4">
        <v>2700</v>
      </c>
      <c r="F142" s="93">
        <f t="shared" ref="F142:F149" si="20">G142-E142</f>
        <v>-200</v>
      </c>
      <c r="G142" s="98">
        <v>2500</v>
      </c>
    </row>
    <row r="143" spans="1:7" s="80" customFormat="1" ht="25.5" x14ac:dyDescent="0.2">
      <c r="A143" s="272" t="s">
        <v>90</v>
      </c>
      <c r="B143" s="275"/>
      <c r="C143" s="276"/>
      <c r="D143" s="13" t="s">
        <v>91</v>
      </c>
      <c r="E143" s="4">
        <v>500</v>
      </c>
      <c r="F143" s="93">
        <f t="shared" si="20"/>
        <v>0</v>
      </c>
      <c r="G143" s="98">
        <v>500</v>
      </c>
    </row>
    <row r="144" spans="1:7" s="80" customFormat="1" ht="14.25" customHeight="1" x14ac:dyDescent="0.2">
      <c r="A144" s="272" t="s">
        <v>92</v>
      </c>
      <c r="B144" s="275"/>
      <c r="C144" s="276"/>
      <c r="D144" s="13" t="s">
        <v>93</v>
      </c>
      <c r="E144" s="58">
        <v>100</v>
      </c>
      <c r="F144" s="93">
        <f t="shared" si="20"/>
        <v>0</v>
      </c>
      <c r="G144" s="98">
        <v>100</v>
      </c>
    </row>
    <row r="145" spans="1:7" s="80" customFormat="1" ht="25.5" x14ac:dyDescent="0.2">
      <c r="A145" s="251" t="s">
        <v>96</v>
      </c>
      <c r="B145" s="257"/>
      <c r="C145" s="258"/>
      <c r="D145" s="13" t="s">
        <v>97</v>
      </c>
      <c r="E145" s="4">
        <v>1500</v>
      </c>
      <c r="F145" s="93">
        <f t="shared" si="20"/>
        <v>4500</v>
      </c>
      <c r="G145" s="98">
        <v>6000</v>
      </c>
    </row>
    <row r="146" spans="1:7" s="80" customFormat="1" ht="14.25" customHeight="1" x14ac:dyDescent="0.2">
      <c r="A146" s="251" t="s">
        <v>102</v>
      </c>
      <c r="B146" s="257"/>
      <c r="C146" s="258"/>
      <c r="D146" s="13" t="s">
        <v>103</v>
      </c>
      <c r="E146" s="58">
        <v>300</v>
      </c>
      <c r="F146" s="93">
        <f t="shared" si="20"/>
        <v>0</v>
      </c>
      <c r="G146" s="133">
        <v>300</v>
      </c>
    </row>
    <row r="147" spans="1:7" s="80" customFormat="1" x14ac:dyDescent="0.2">
      <c r="A147" s="251" t="s">
        <v>106</v>
      </c>
      <c r="B147" s="252"/>
      <c r="C147" s="253"/>
      <c r="D147" s="13" t="s">
        <v>107</v>
      </c>
      <c r="E147" s="58">
        <v>16900</v>
      </c>
      <c r="F147" s="93">
        <f t="shared" si="20"/>
        <v>-3800</v>
      </c>
      <c r="G147" s="133">
        <v>13100</v>
      </c>
    </row>
    <row r="148" spans="1:7" s="80" customFormat="1" x14ac:dyDescent="0.2">
      <c r="A148" s="265" t="s">
        <v>110</v>
      </c>
      <c r="B148" s="252"/>
      <c r="C148" s="253"/>
      <c r="D148" s="146" t="s">
        <v>111</v>
      </c>
      <c r="E148" s="133">
        <v>0</v>
      </c>
      <c r="F148" s="93">
        <f t="shared" si="20"/>
        <v>2000</v>
      </c>
      <c r="G148" s="133">
        <v>2000</v>
      </c>
    </row>
    <row r="149" spans="1:7" s="80" customFormat="1" ht="25.5" x14ac:dyDescent="0.2">
      <c r="A149" s="251" t="s">
        <v>122</v>
      </c>
      <c r="B149" s="252"/>
      <c r="C149" s="253"/>
      <c r="D149" s="13" t="s">
        <v>123</v>
      </c>
      <c r="E149" s="4">
        <v>3000</v>
      </c>
      <c r="F149" s="84">
        <f t="shared" si="20"/>
        <v>-3000</v>
      </c>
      <c r="G149" s="98">
        <v>0</v>
      </c>
    </row>
    <row r="150" spans="1:7" ht="15" customHeight="1" x14ac:dyDescent="0.2">
      <c r="A150" s="213" t="s">
        <v>64</v>
      </c>
      <c r="B150" s="214"/>
      <c r="C150" s="214"/>
      <c r="D150" s="19" t="s">
        <v>65</v>
      </c>
      <c r="E150" s="101">
        <f>E151+E157+E162</f>
        <v>84300</v>
      </c>
      <c r="F150" s="101">
        <f>G150-E150</f>
        <v>-23000</v>
      </c>
      <c r="G150" s="101">
        <f>G151+G157+G162</f>
        <v>61300</v>
      </c>
    </row>
    <row r="151" spans="1:7" ht="15" customHeight="1" x14ac:dyDescent="0.2">
      <c r="A151" s="202" t="s">
        <v>41</v>
      </c>
      <c r="B151" s="203"/>
      <c r="C151" s="204"/>
      <c r="D151" s="21" t="s">
        <v>9</v>
      </c>
      <c r="E151" s="81">
        <f t="shared" ref="E151:G152" si="21">E152</f>
        <v>52700</v>
      </c>
      <c r="F151" s="81">
        <f t="shared" ref="F151:F164" si="22">G151-E151</f>
        <v>0</v>
      </c>
      <c r="G151" s="81">
        <f t="shared" si="21"/>
        <v>52700</v>
      </c>
    </row>
    <row r="152" spans="1:7" ht="15" customHeight="1" x14ac:dyDescent="0.2">
      <c r="A152" s="196" t="s">
        <v>43</v>
      </c>
      <c r="B152" s="197"/>
      <c r="C152" s="198"/>
      <c r="D152" s="21" t="s">
        <v>11</v>
      </c>
      <c r="E152" s="81">
        <f t="shared" si="21"/>
        <v>52700</v>
      </c>
      <c r="F152" s="81">
        <f t="shared" si="22"/>
        <v>0</v>
      </c>
      <c r="G152" s="81">
        <f>G153</f>
        <v>52700</v>
      </c>
    </row>
    <row r="153" spans="1:7" ht="15" customHeight="1" x14ac:dyDescent="0.2">
      <c r="A153" s="199" t="s">
        <v>45</v>
      </c>
      <c r="B153" s="200"/>
      <c r="C153" s="201"/>
      <c r="D153" s="21" t="s">
        <v>22</v>
      </c>
      <c r="E153" s="81">
        <f>SUM(E154:E156)</f>
        <v>52700</v>
      </c>
      <c r="F153" s="81">
        <f t="shared" si="22"/>
        <v>0</v>
      </c>
      <c r="G153" s="81">
        <f>G155+G156+G154</f>
        <v>52700</v>
      </c>
    </row>
    <row r="154" spans="1:7" ht="25.5" x14ac:dyDescent="0.2">
      <c r="A154" s="251" t="s">
        <v>86</v>
      </c>
      <c r="B154" s="252"/>
      <c r="C154" s="253"/>
      <c r="D154" s="21" t="s">
        <v>87</v>
      </c>
      <c r="E154" s="81">
        <v>1500</v>
      </c>
      <c r="F154" s="81"/>
      <c r="G154" s="81">
        <v>1500</v>
      </c>
    </row>
    <row r="155" spans="1:7" s="80" customFormat="1" x14ac:dyDescent="0.2">
      <c r="A155" s="251" t="s">
        <v>106</v>
      </c>
      <c r="B155" s="252"/>
      <c r="C155" s="253"/>
      <c r="D155" s="13" t="s">
        <v>107</v>
      </c>
      <c r="E155" s="58">
        <v>21200</v>
      </c>
      <c r="F155" s="81">
        <f t="shared" si="22"/>
        <v>0</v>
      </c>
      <c r="G155" s="58">
        <v>21200</v>
      </c>
    </row>
    <row r="156" spans="1:7" s="80" customFormat="1" ht="15" customHeight="1" x14ac:dyDescent="0.2">
      <c r="A156" s="251" t="s">
        <v>110</v>
      </c>
      <c r="B156" s="252"/>
      <c r="C156" s="253"/>
      <c r="D156" s="13" t="s">
        <v>111</v>
      </c>
      <c r="E156" s="4">
        <v>30000</v>
      </c>
      <c r="F156" s="81">
        <f t="shared" si="22"/>
        <v>0</v>
      </c>
      <c r="G156" s="58">
        <v>30000</v>
      </c>
    </row>
    <row r="157" spans="1:7" ht="15" customHeight="1" x14ac:dyDescent="0.2">
      <c r="A157" s="222" t="s">
        <v>150</v>
      </c>
      <c r="B157" s="223"/>
      <c r="C157" s="224"/>
      <c r="D157" s="55" t="s">
        <v>24</v>
      </c>
      <c r="E157" s="81">
        <f t="shared" ref="E157:G158" si="23">E158</f>
        <v>1600</v>
      </c>
      <c r="F157" s="81">
        <f t="shared" si="22"/>
        <v>-1000</v>
      </c>
      <c r="G157" s="81">
        <f>G158</f>
        <v>600</v>
      </c>
    </row>
    <row r="158" spans="1:7" ht="15" customHeight="1" x14ac:dyDescent="0.2">
      <c r="A158" s="196" t="s">
        <v>43</v>
      </c>
      <c r="B158" s="197"/>
      <c r="C158" s="198"/>
      <c r="D158" s="21" t="s">
        <v>11</v>
      </c>
      <c r="E158" s="81">
        <f t="shared" si="23"/>
        <v>1600</v>
      </c>
      <c r="F158" s="81">
        <f t="shared" si="22"/>
        <v>-1000</v>
      </c>
      <c r="G158" s="81">
        <f t="shared" si="23"/>
        <v>600</v>
      </c>
    </row>
    <row r="159" spans="1:7" ht="15" customHeight="1" x14ac:dyDescent="0.2">
      <c r="A159" s="199" t="s">
        <v>45</v>
      </c>
      <c r="B159" s="200"/>
      <c r="C159" s="201"/>
      <c r="D159" s="21" t="s">
        <v>22</v>
      </c>
      <c r="E159" s="81">
        <f>SUM(E160:E161)</f>
        <v>1600</v>
      </c>
      <c r="F159" s="81">
        <f t="shared" si="22"/>
        <v>-1000</v>
      </c>
      <c r="G159" s="81">
        <f>G160+G161</f>
        <v>600</v>
      </c>
    </row>
    <row r="160" spans="1:7" ht="15" customHeight="1" x14ac:dyDescent="0.2">
      <c r="A160" s="251" t="s">
        <v>106</v>
      </c>
      <c r="B160" s="252"/>
      <c r="C160" s="253"/>
      <c r="D160" s="21" t="s">
        <v>107</v>
      </c>
      <c r="E160" s="81">
        <v>800</v>
      </c>
      <c r="F160" s="81">
        <f t="shared" si="22"/>
        <v>-500</v>
      </c>
      <c r="G160" s="81">
        <v>300</v>
      </c>
    </row>
    <row r="161" spans="1:7" s="80" customFormat="1" ht="15" customHeight="1" x14ac:dyDescent="0.2">
      <c r="A161" s="251" t="s">
        <v>110</v>
      </c>
      <c r="B161" s="252"/>
      <c r="C161" s="253"/>
      <c r="D161" s="13" t="s">
        <v>111</v>
      </c>
      <c r="E161" s="4">
        <v>800</v>
      </c>
      <c r="F161" s="81">
        <f t="shared" si="22"/>
        <v>-500</v>
      </c>
      <c r="G161" s="81">
        <v>300</v>
      </c>
    </row>
    <row r="162" spans="1:7" s="80" customFormat="1" ht="15" customHeight="1" x14ac:dyDescent="0.2">
      <c r="A162" s="208" t="s">
        <v>193</v>
      </c>
      <c r="B162" s="209"/>
      <c r="C162" s="210"/>
      <c r="D162" s="95" t="s">
        <v>55</v>
      </c>
      <c r="E162" s="91">
        <f>E163</f>
        <v>30000</v>
      </c>
      <c r="F162" s="81">
        <f>G162-E162</f>
        <v>-22000</v>
      </c>
      <c r="G162" s="98">
        <f>G163</f>
        <v>8000</v>
      </c>
    </row>
    <row r="163" spans="1:7" s="80" customFormat="1" ht="15" customHeight="1" x14ac:dyDescent="0.2">
      <c r="A163" s="196" t="s">
        <v>43</v>
      </c>
      <c r="B163" s="197"/>
      <c r="C163" s="198"/>
      <c r="D163" s="13" t="s">
        <v>11</v>
      </c>
      <c r="E163" s="4">
        <f>E164</f>
        <v>30000</v>
      </c>
      <c r="F163" s="81">
        <f t="shared" si="22"/>
        <v>-22000</v>
      </c>
      <c r="G163" s="4">
        <f>G164</f>
        <v>8000</v>
      </c>
    </row>
    <row r="164" spans="1:7" s="80" customFormat="1" ht="15" customHeight="1" x14ac:dyDescent="0.2">
      <c r="A164" s="199" t="s">
        <v>45</v>
      </c>
      <c r="B164" s="200"/>
      <c r="C164" s="201"/>
      <c r="D164" s="21" t="s">
        <v>22</v>
      </c>
      <c r="E164" s="81">
        <f>SUM(E165:E165)</f>
        <v>30000</v>
      </c>
      <c r="F164" s="81">
        <f t="shared" si="22"/>
        <v>-22000</v>
      </c>
      <c r="G164" s="85">
        <f>G165</f>
        <v>8000</v>
      </c>
    </row>
    <row r="165" spans="1:7" s="80" customFormat="1" ht="15" customHeight="1" x14ac:dyDescent="0.2">
      <c r="A165" s="265" t="s">
        <v>110</v>
      </c>
      <c r="B165" s="252"/>
      <c r="C165" s="253"/>
      <c r="D165" s="146" t="s">
        <v>111</v>
      </c>
      <c r="E165" s="98">
        <v>30000</v>
      </c>
      <c r="F165" s="93">
        <f t="shared" ref="F165" si="24">G165-E165</f>
        <v>-22000</v>
      </c>
      <c r="G165" s="98">
        <v>8000</v>
      </c>
    </row>
    <row r="166" spans="1:7" ht="29.25" customHeight="1" x14ac:dyDescent="0.2">
      <c r="A166" s="213" t="s">
        <v>160</v>
      </c>
      <c r="B166" s="214"/>
      <c r="C166" s="214"/>
      <c r="D166" s="148" t="s">
        <v>159</v>
      </c>
      <c r="E166" s="101">
        <f>E167+E174</f>
        <v>670000</v>
      </c>
      <c r="F166" s="101">
        <f>G166-E166</f>
        <v>566834.56000000006</v>
      </c>
      <c r="G166" s="101">
        <f>G167+G174</f>
        <v>1236834.56</v>
      </c>
    </row>
    <row r="167" spans="1:7" x14ac:dyDescent="0.2">
      <c r="A167" s="202" t="s">
        <v>41</v>
      </c>
      <c r="B167" s="203"/>
      <c r="C167" s="204"/>
      <c r="D167" s="21" t="s">
        <v>9</v>
      </c>
      <c r="E167" s="81">
        <f>E171</f>
        <v>42000</v>
      </c>
      <c r="F167" s="81">
        <f t="shared" ref="F167:F173" si="25">G167-E167</f>
        <v>108000</v>
      </c>
      <c r="G167" s="81">
        <f>G171+G168</f>
        <v>150000</v>
      </c>
    </row>
    <row r="168" spans="1:7" x14ac:dyDescent="0.2">
      <c r="A168" s="259" t="s">
        <v>43</v>
      </c>
      <c r="B168" s="260"/>
      <c r="C168" s="261"/>
      <c r="D168" s="146" t="s">
        <v>11</v>
      </c>
      <c r="E168" s="81">
        <f>E169</f>
        <v>0</v>
      </c>
      <c r="F168" s="81"/>
      <c r="G168" s="81">
        <f>G169</f>
        <v>5000</v>
      </c>
    </row>
    <row r="169" spans="1:7" x14ac:dyDescent="0.2">
      <c r="A169" s="262" t="s">
        <v>45</v>
      </c>
      <c r="B169" s="263"/>
      <c r="C169" s="264"/>
      <c r="D169" s="151" t="s">
        <v>22</v>
      </c>
      <c r="E169" s="81">
        <f>E170</f>
        <v>0</v>
      </c>
      <c r="F169" s="81"/>
      <c r="G169" s="81">
        <f>G170</f>
        <v>5000</v>
      </c>
    </row>
    <row r="170" spans="1:7" x14ac:dyDescent="0.2">
      <c r="A170" s="265" t="s">
        <v>98</v>
      </c>
      <c r="B170" s="252"/>
      <c r="C170" s="253"/>
      <c r="D170" s="146" t="s">
        <v>99</v>
      </c>
      <c r="E170" s="81">
        <v>0</v>
      </c>
      <c r="F170" s="81"/>
      <c r="G170" s="81">
        <v>5000</v>
      </c>
    </row>
    <row r="171" spans="1:7" ht="25.5" x14ac:dyDescent="0.2">
      <c r="A171" s="196" t="s">
        <v>49</v>
      </c>
      <c r="B171" s="197"/>
      <c r="C171" s="198"/>
      <c r="D171" s="21" t="s">
        <v>13</v>
      </c>
      <c r="E171" s="81">
        <f t="shared" ref="E171:G171" si="26">E172</f>
        <v>42000</v>
      </c>
      <c r="F171" s="81">
        <f t="shared" si="25"/>
        <v>103000</v>
      </c>
      <c r="G171" s="81">
        <f t="shared" si="26"/>
        <v>145000</v>
      </c>
    </row>
    <row r="172" spans="1:7" ht="25.5" x14ac:dyDescent="0.2">
      <c r="A172" s="199" t="s">
        <v>58</v>
      </c>
      <c r="B172" s="200"/>
      <c r="C172" s="201"/>
      <c r="D172" s="21" t="s">
        <v>59</v>
      </c>
      <c r="E172" s="81">
        <f>E173</f>
        <v>42000</v>
      </c>
      <c r="F172" s="81">
        <f t="shared" si="25"/>
        <v>103000</v>
      </c>
      <c r="G172" s="81">
        <f>G173</f>
        <v>145000</v>
      </c>
    </row>
    <row r="173" spans="1:7" ht="25.5" x14ac:dyDescent="0.2">
      <c r="A173" s="251" t="s">
        <v>161</v>
      </c>
      <c r="B173" s="252"/>
      <c r="C173" s="253"/>
      <c r="D173" s="13" t="s">
        <v>162</v>
      </c>
      <c r="E173" s="4">
        <v>42000</v>
      </c>
      <c r="F173" s="81">
        <f t="shared" si="25"/>
        <v>103000</v>
      </c>
      <c r="G173" s="4">
        <v>145000</v>
      </c>
    </row>
    <row r="174" spans="1:7" x14ac:dyDescent="0.2">
      <c r="A174" s="202" t="s">
        <v>195</v>
      </c>
      <c r="B174" s="203"/>
      <c r="C174" s="204"/>
      <c r="D174" s="21" t="s">
        <v>196</v>
      </c>
      <c r="E174" s="81">
        <f>E175+E178</f>
        <v>628000</v>
      </c>
      <c r="F174" s="81">
        <f t="shared" ref="F174:F181" si="27">G174-E174</f>
        <v>458834.56000000006</v>
      </c>
      <c r="G174" s="81">
        <f>G175+G178</f>
        <v>1086834.56</v>
      </c>
    </row>
    <row r="175" spans="1:7" ht="14.25" customHeight="1" x14ac:dyDescent="0.2">
      <c r="A175" s="196" t="s">
        <v>43</v>
      </c>
      <c r="B175" s="197"/>
      <c r="C175" s="198"/>
      <c r="D175" s="13" t="s">
        <v>11</v>
      </c>
      <c r="E175" s="3">
        <f>E176</f>
        <v>0</v>
      </c>
      <c r="F175" s="81">
        <f t="shared" si="27"/>
        <v>2000</v>
      </c>
      <c r="G175" s="3">
        <f>G176</f>
        <v>2000</v>
      </c>
    </row>
    <row r="176" spans="1:7" ht="17.25" customHeight="1" x14ac:dyDescent="0.2">
      <c r="A176" s="199" t="s">
        <v>45</v>
      </c>
      <c r="B176" s="200"/>
      <c r="C176" s="201"/>
      <c r="D176" s="21" t="s">
        <v>22</v>
      </c>
      <c r="E176" s="81">
        <f>E177</f>
        <v>0</v>
      </c>
      <c r="F176" s="81">
        <f t="shared" si="27"/>
        <v>2000</v>
      </c>
      <c r="G176" s="81">
        <f>G177</f>
        <v>2000</v>
      </c>
    </row>
    <row r="177" spans="1:7" x14ac:dyDescent="0.2">
      <c r="A177" s="251" t="s">
        <v>98</v>
      </c>
      <c r="B177" s="252"/>
      <c r="C177" s="253"/>
      <c r="D177" s="13" t="s">
        <v>99</v>
      </c>
      <c r="E177" s="4">
        <v>0</v>
      </c>
      <c r="F177" s="81">
        <f t="shared" si="27"/>
        <v>2000</v>
      </c>
      <c r="G177" s="4">
        <v>2000</v>
      </c>
    </row>
    <row r="178" spans="1:7" ht="25.5" customHeight="1" x14ac:dyDescent="0.2">
      <c r="A178" s="196" t="s">
        <v>49</v>
      </c>
      <c r="B178" s="197"/>
      <c r="C178" s="198"/>
      <c r="D178" s="13" t="s">
        <v>13</v>
      </c>
      <c r="E178" s="4">
        <f>E179</f>
        <v>628000</v>
      </c>
      <c r="F178" s="81">
        <f t="shared" si="27"/>
        <v>456834.56000000006</v>
      </c>
      <c r="G178" s="4">
        <f>G179</f>
        <v>1084834.56</v>
      </c>
    </row>
    <row r="179" spans="1:7" ht="25.5" x14ac:dyDescent="0.2">
      <c r="A179" s="205" t="s">
        <v>58</v>
      </c>
      <c r="B179" s="206"/>
      <c r="C179" s="207"/>
      <c r="D179" s="22" t="s">
        <v>59</v>
      </c>
      <c r="E179" s="81">
        <f>SUM(E180)</f>
        <v>628000</v>
      </c>
      <c r="F179" s="81">
        <f t="shared" si="27"/>
        <v>456834.56000000006</v>
      </c>
      <c r="G179" s="81">
        <f>G180</f>
        <v>1084834.56</v>
      </c>
    </row>
    <row r="180" spans="1:7" ht="30" customHeight="1" x14ac:dyDescent="0.2">
      <c r="A180" s="251" t="s">
        <v>161</v>
      </c>
      <c r="B180" s="252"/>
      <c r="C180" s="253"/>
      <c r="D180" s="13" t="s">
        <v>162</v>
      </c>
      <c r="E180" s="3">
        <v>628000</v>
      </c>
      <c r="F180" s="81">
        <f t="shared" si="27"/>
        <v>456834.56000000006</v>
      </c>
      <c r="G180" s="81">
        <v>1084834.56</v>
      </c>
    </row>
    <row r="181" spans="1:7" x14ac:dyDescent="0.2">
      <c r="A181" s="213" t="s">
        <v>167</v>
      </c>
      <c r="B181" s="214"/>
      <c r="C181" s="246"/>
      <c r="D181" s="23" t="s">
        <v>168</v>
      </c>
      <c r="E181" s="101">
        <f>E182+E198+E188+E202+E193</f>
        <v>60500</v>
      </c>
      <c r="F181" s="81">
        <f t="shared" si="27"/>
        <v>31800</v>
      </c>
      <c r="G181" s="101">
        <f>G182+G198+G188+G202+G193</f>
        <v>92300</v>
      </c>
    </row>
    <row r="182" spans="1:7" x14ac:dyDescent="0.2">
      <c r="A182" s="202" t="s">
        <v>41</v>
      </c>
      <c r="B182" s="203"/>
      <c r="C182" s="204"/>
      <c r="D182" s="21" t="s">
        <v>9</v>
      </c>
      <c r="E182" s="81">
        <f t="shared" ref="E182:E183" si="28">E183</f>
        <v>53000</v>
      </c>
      <c r="F182" s="81">
        <f>G182-E182</f>
        <v>0</v>
      </c>
      <c r="G182" s="81">
        <f>G183</f>
        <v>53000</v>
      </c>
    </row>
    <row r="183" spans="1:7" x14ac:dyDescent="0.2">
      <c r="A183" s="196" t="s">
        <v>43</v>
      </c>
      <c r="B183" s="197"/>
      <c r="C183" s="198"/>
      <c r="D183" s="21" t="s">
        <v>11</v>
      </c>
      <c r="E183" s="81">
        <f t="shared" si="28"/>
        <v>53000</v>
      </c>
      <c r="F183" s="81">
        <f>G183-E183</f>
        <v>0</v>
      </c>
      <c r="G183" s="81">
        <f>G184</f>
        <v>53000</v>
      </c>
    </row>
    <row r="184" spans="1:7" x14ac:dyDescent="0.2">
      <c r="A184" s="199" t="s">
        <v>45</v>
      </c>
      <c r="B184" s="200"/>
      <c r="C184" s="201"/>
      <c r="D184" s="21" t="s">
        <v>22</v>
      </c>
      <c r="E184" s="81">
        <f>SUM(E185:E187)</f>
        <v>53000</v>
      </c>
      <c r="F184" s="81">
        <f>G184-E184</f>
        <v>0</v>
      </c>
      <c r="G184" s="81">
        <f>G185+G186+G187</f>
        <v>53000</v>
      </c>
    </row>
    <row r="185" spans="1:7" x14ac:dyDescent="0.2">
      <c r="A185" s="251" t="s">
        <v>106</v>
      </c>
      <c r="B185" s="252"/>
      <c r="C185" s="253"/>
      <c r="D185" s="13" t="s">
        <v>107</v>
      </c>
      <c r="E185" s="58">
        <v>5000</v>
      </c>
      <c r="F185" s="81">
        <f t="shared" ref="F185:F187" si="29">G185-E185</f>
        <v>0</v>
      </c>
      <c r="G185" s="81">
        <v>5000</v>
      </c>
    </row>
    <row r="186" spans="1:7" x14ac:dyDescent="0.2">
      <c r="A186" s="251" t="s">
        <v>110</v>
      </c>
      <c r="B186" s="252"/>
      <c r="C186" s="253"/>
      <c r="D186" s="13" t="s">
        <v>111</v>
      </c>
      <c r="E186" s="4">
        <v>18000</v>
      </c>
      <c r="F186" s="81">
        <f t="shared" si="29"/>
        <v>0</v>
      </c>
      <c r="G186" s="81">
        <v>18000</v>
      </c>
    </row>
    <row r="187" spans="1:7" ht="25.5" x14ac:dyDescent="0.2">
      <c r="A187" s="251" t="s">
        <v>122</v>
      </c>
      <c r="B187" s="252"/>
      <c r="C187" s="253"/>
      <c r="D187" s="13" t="s">
        <v>123</v>
      </c>
      <c r="E187" s="4">
        <v>30000</v>
      </c>
      <c r="F187" s="81">
        <f t="shared" si="29"/>
        <v>0</v>
      </c>
      <c r="G187" s="81">
        <v>30000</v>
      </c>
    </row>
    <row r="188" spans="1:7" ht="14.25" customHeight="1" x14ac:dyDescent="0.2">
      <c r="A188" s="202" t="s">
        <v>150</v>
      </c>
      <c r="B188" s="203"/>
      <c r="C188" s="204"/>
      <c r="D188" s="21" t="s">
        <v>24</v>
      </c>
      <c r="E188" s="81">
        <f>E189</f>
        <v>7500</v>
      </c>
      <c r="F188" s="81">
        <f>G188-E188</f>
        <v>-4200</v>
      </c>
      <c r="G188" s="81">
        <f>G189</f>
        <v>3300</v>
      </c>
    </row>
    <row r="189" spans="1:7" ht="14.25" customHeight="1" x14ac:dyDescent="0.2">
      <c r="A189" s="196" t="s">
        <v>43</v>
      </c>
      <c r="B189" s="197"/>
      <c r="C189" s="198"/>
      <c r="D189" s="21" t="s">
        <v>11</v>
      </c>
      <c r="E189" s="81">
        <f>E190</f>
        <v>7500</v>
      </c>
      <c r="F189" s="81">
        <f>G189-E189</f>
        <v>-4200</v>
      </c>
      <c r="G189" s="81">
        <f>G190</f>
        <v>3300</v>
      </c>
    </row>
    <row r="190" spans="1:7" ht="14.25" customHeight="1" x14ac:dyDescent="0.2">
      <c r="A190" s="199" t="s">
        <v>45</v>
      </c>
      <c r="B190" s="200"/>
      <c r="C190" s="201"/>
      <c r="D190" s="21" t="s">
        <v>22</v>
      </c>
      <c r="E190" s="81">
        <f>SUM(E191:E192)</f>
        <v>7500</v>
      </c>
      <c r="F190" s="81">
        <f t="shared" ref="F190:F192" si="30">G190-E190</f>
        <v>-4200</v>
      </c>
      <c r="G190" s="81">
        <f>G191+G192</f>
        <v>3300</v>
      </c>
    </row>
    <row r="191" spans="1:7" ht="14.25" customHeight="1" x14ac:dyDescent="0.2">
      <c r="A191" s="251" t="s">
        <v>94</v>
      </c>
      <c r="B191" s="252"/>
      <c r="C191" s="253"/>
      <c r="D191" s="13" t="s">
        <v>95</v>
      </c>
      <c r="E191" s="58">
        <v>3000</v>
      </c>
      <c r="F191" s="81">
        <f t="shared" si="30"/>
        <v>-2700</v>
      </c>
      <c r="G191" s="4">
        <v>300</v>
      </c>
    </row>
    <row r="192" spans="1:7" ht="14.25" customHeight="1" x14ac:dyDescent="0.2">
      <c r="A192" s="251" t="s">
        <v>114</v>
      </c>
      <c r="B192" s="252"/>
      <c r="C192" s="253"/>
      <c r="D192" s="13" t="s">
        <v>115</v>
      </c>
      <c r="E192" s="4">
        <v>4500</v>
      </c>
      <c r="F192" s="81">
        <f t="shared" si="30"/>
        <v>-1500</v>
      </c>
      <c r="G192" s="98">
        <v>3000</v>
      </c>
    </row>
    <row r="193" spans="1:7" ht="14.25" customHeight="1" x14ac:dyDescent="0.2">
      <c r="A193" s="222" t="s">
        <v>194</v>
      </c>
      <c r="B193" s="223"/>
      <c r="C193" s="224"/>
      <c r="D193" s="55" t="s">
        <v>29</v>
      </c>
      <c r="E193" s="4">
        <f>E194</f>
        <v>0</v>
      </c>
      <c r="F193" s="4">
        <f t="shared" ref="F193:G193" si="31">F194</f>
        <v>0</v>
      </c>
      <c r="G193" s="4">
        <f t="shared" si="31"/>
        <v>30000</v>
      </c>
    </row>
    <row r="194" spans="1:7" ht="14.25" customHeight="1" x14ac:dyDescent="0.2">
      <c r="A194" s="196" t="s">
        <v>43</v>
      </c>
      <c r="B194" s="197"/>
      <c r="C194" s="198"/>
      <c r="D194" s="21" t="s">
        <v>11</v>
      </c>
      <c r="E194" s="4">
        <f>E195</f>
        <v>0</v>
      </c>
      <c r="F194" s="4">
        <f t="shared" ref="F194:G194" si="32">F195</f>
        <v>0</v>
      </c>
      <c r="G194" s="4">
        <f t="shared" si="32"/>
        <v>30000</v>
      </c>
    </row>
    <row r="195" spans="1:7" ht="14.25" customHeight="1" x14ac:dyDescent="0.2">
      <c r="A195" s="199" t="s">
        <v>45</v>
      </c>
      <c r="B195" s="200"/>
      <c r="C195" s="201"/>
      <c r="D195" s="21" t="s">
        <v>22</v>
      </c>
      <c r="E195" s="4">
        <f>E196+E197</f>
        <v>0</v>
      </c>
      <c r="F195" s="4">
        <f t="shared" ref="F195:G195" si="33">F196+F197</f>
        <v>0</v>
      </c>
      <c r="G195" s="4">
        <f t="shared" si="33"/>
        <v>30000</v>
      </c>
    </row>
    <row r="196" spans="1:7" ht="14.25" customHeight="1" x14ac:dyDescent="0.2">
      <c r="A196" s="251" t="s">
        <v>106</v>
      </c>
      <c r="B196" s="252"/>
      <c r="C196" s="253"/>
      <c r="D196" s="13" t="s">
        <v>107</v>
      </c>
      <c r="E196" s="4">
        <v>0</v>
      </c>
      <c r="F196" s="81"/>
      <c r="G196" s="98">
        <v>15000</v>
      </c>
    </row>
    <row r="197" spans="1:7" ht="14.25" customHeight="1" x14ac:dyDescent="0.2">
      <c r="A197" s="251" t="s">
        <v>114</v>
      </c>
      <c r="B197" s="252"/>
      <c r="C197" s="253"/>
      <c r="D197" s="13" t="s">
        <v>115</v>
      </c>
      <c r="E197" s="4">
        <v>0</v>
      </c>
      <c r="F197" s="81"/>
      <c r="G197" s="98">
        <v>15000</v>
      </c>
    </row>
    <row r="198" spans="1:7" x14ac:dyDescent="0.2">
      <c r="A198" s="254" t="s">
        <v>193</v>
      </c>
      <c r="B198" s="255"/>
      <c r="C198" s="256"/>
      <c r="D198" s="151" t="s">
        <v>55</v>
      </c>
      <c r="E198" s="81">
        <f t="shared" ref="E198:E199" si="34">E199</f>
        <v>0</v>
      </c>
      <c r="F198" s="81">
        <f>G198-E198</f>
        <v>5000</v>
      </c>
      <c r="G198" s="81">
        <f>G199</f>
        <v>5000</v>
      </c>
    </row>
    <row r="199" spans="1:7" x14ac:dyDescent="0.2">
      <c r="A199" s="259" t="s">
        <v>43</v>
      </c>
      <c r="B199" s="260"/>
      <c r="C199" s="261"/>
      <c r="D199" s="151" t="s">
        <v>11</v>
      </c>
      <c r="E199" s="81">
        <f t="shared" si="34"/>
        <v>0</v>
      </c>
      <c r="F199" s="81">
        <f t="shared" ref="F199:F200" si="35">G199-E199</f>
        <v>5000</v>
      </c>
      <c r="G199" s="81">
        <f>G200</f>
        <v>5000</v>
      </c>
    </row>
    <row r="200" spans="1:7" x14ac:dyDescent="0.2">
      <c r="A200" s="199" t="s">
        <v>45</v>
      </c>
      <c r="B200" s="200"/>
      <c r="C200" s="201"/>
      <c r="D200" s="21" t="s">
        <v>22</v>
      </c>
      <c r="E200" s="81">
        <f>SUM(E201:E201)</f>
        <v>0</v>
      </c>
      <c r="F200" s="81">
        <f t="shared" si="35"/>
        <v>5000</v>
      </c>
      <c r="G200" s="81">
        <f>G201</f>
        <v>5000</v>
      </c>
    </row>
    <row r="201" spans="1:7" x14ac:dyDescent="0.2">
      <c r="A201" s="251" t="s">
        <v>110</v>
      </c>
      <c r="B201" s="252"/>
      <c r="C201" s="253"/>
      <c r="D201" s="13" t="s">
        <v>111</v>
      </c>
      <c r="E201" s="4">
        <v>0</v>
      </c>
      <c r="F201" s="81">
        <f t="shared" ref="F201" si="36">G201-E201</f>
        <v>5000</v>
      </c>
      <c r="G201" s="85">
        <v>5000</v>
      </c>
    </row>
    <row r="202" spans="1:7" ht="25.5" x14ac:dyDescent="0.2">
      <c r="A202" s="277" t="s">
        <v>198</v>
      </c>
      <c r="B202" s="278"/>
      <c r="C202" s="279"/>
      <c r="D202" s="21" t="s">
        <v>199</v>
      </c>
      <c r="E202" s="81">
        <f>E203</f>
        <v>0</v>
      </c>
      <c r="F202" s="81">
        <f>G202-E202</f>
        <v>1000</v>
      </c>
      <c r="G202" s="81">
        <f>G203</f>
        <v>1000</v>
      </c>
    </row>
    <row r="203" spans="1:7" x14ac:dyDescent="0.2">
      <c r="A203" s="196" t="s">
        <v>43</v>
      </c>
      <c r="B203" s="197"/>
      <c r="C203" s="198"/>
      <c r="D203" s="21" t="s">
        <v>11</v>
      </c>
      <c r="E203" s="81">
        <f>E204</f>
        <v>0</v>
      </c>
      <c r="F203" s="81">
        <f>G203-E203</f>
        <v>1000</v>
      </c>
      <c r="G203" s="81">
        <f>G204</f>
        <v>1000</v>
      </c>
    </row>
    <row r="204" spans="1:7" x14ac:dyDescent="0.2">
      <c r="A204" s="199" t="s">
        <v>45</v>
      </c>
      <c r="B204" s="200"/>
      <c r="C204" s="201"/>
      <c r="D204" s="21" t="s">
        <v>22</v>
      </c>
      <c r="E204" s="81">
        <f>E205</f>
        <v>0</v>
      </c>
      <c r="F204" s="81">
        <f t="shared" ref="F204:F205" si="37">G204-E204</f>
        <v>1000</v>
      </c>
      <c r="G204" s="81">
        <f>G205</f>
        <v>1000</v>
      </c>
    </row>
    <row r="205" spans="1:7" x14ac:dyDescent="0.2">
      <c r="A205" s="251" t="s">
        <v>114</v>
      </c>
      <c r="B205" s="252"/>
      <c r="C205" s="253"/>
      <c r="D205" s="13" t="s">
        <v>115</v>
      </c>
      <c r="E205" s="58">
        <v>0</v>
      </c>
      <c r="F205" s="81">
        <f t="shared" si="37"/>
        <v>1000</v>
      </c>
      <c r="G205" s="98">
        <v>1000</v>
      </c>
    </row>
    <row r="206" spans="1:7" x14ac:dyDescent="0.2">
      <c r="A206" s="18"/>
      <c r="B206" s="18"/>
      <c r="C206" s="18"/>
      <c r="D206" s="18"/>
      <c r="E206" s="18"/>
      <c r="F206" s="18"/>
      <c r="G206" s="18"/>
    </row>
    <row r="207" spans="1:7" x14ac:dyDescent="0.2">
      <c r="A207" s="18"/>
      <c r="B207" s="18"/>
      <c r="C207" s="18"/>
      <c r="D207" s="18"/>
      <c r="E207" s="18"/>
      <c r="F207" s="18"/>
      <c r="G207" s="18"/>
    </row>
    <row r="208" spans="1:7" x14ac:dyDescent="0.2">
      <c r="A208" s="18"/>
      <c r="B208" s="18"/>
      <c r="C208" s="18"/>
      <c r="D208" s="18"/>
      <c r="E208" s="18"/>
      <c r="F208" s="18"/>
      <c r="G208" s="18"/>
    </row>
    <row r="209" spans="1:7" x14ac:dyDescent="0.2">
      <c r="A209" s="18"/>
      <c r="B209" s="18"/>
      <c r="C209" s="18"/>
      <c r="D209" s="18"/>
      <c r="E209" s="18"/>
      <c r="F209" s="18"/>
      <c r="G209" s="18"/>
    </row>
    <row r="210" spans="1:7" x14ac:dyDescent="0.2">
      <c r="A210" s="18"/>
      <c r="B210" s="18"/>
      <c r="C210" s="18"/>
      <c r="D210" s="18"/>
      <c r="E210" s="18"/>
      <c r="F210" s="18"/>
      <c r="G210" s="18"/>
    </row>
    <row r="211" spans="1:7" x14ac:dyDescent="0.2">
      <c r="A211" s="18"/>
      <c r="B211" s="18"/>
      <c r="C211" s="18"/>
      <c r="D211" s="18"/>
      <c r="E211" s="18"/>
      <c r="F211" s="18"/>
      <c r="G211" s="18"/>
    </row>
    <row r="212" spans="1:7" x14ac:dyDescent="0.2">
      <c r="A212" s="18"/>
      <c r="B212" s="18"/>
      <c r="C212" s="18"/>
      <c r="D212" s="18"/>
      <c r="E212" s="18"/>
      <c r="F212" s="18"/>
      <c r="G212" s="18"/>
    </row>
    <row r="213" spans="1:7" x14ac:dyDescent="0.2">
      <c r="A213" s="18"/>
      <c r="B213" s="18"/>
      <c r="C213" s="18"/>
      <c r="D213" s="18"/>
      <c r="E213" s="18"/>
      <c r="F213" s="18"/>
      <c r="G213" s="18"/>
    </row>
    <row r="214" spans="1:7" x14ac:dyDescent="0.2">
      <c r="A214" s="18"/>
      <c r="B214" s="18"/>
      <c r="C214" s="18"/>
      <c r="D214" s="18"/>
      <c r="E214" s="18"/>
      <c r="F214" s="18"/>
      <c r="G214" s="18"/>
    </row>
    <row r="215" spans="1:7" x14ac:dyDescent="0.2">
      <c r="A215" s="18"/>
      <c r="B215" s="18"/>
      <c r="C215" s="18"/>
      <c r="D215" s="18"/>
      <c r="E215" s="18"/>
      <c r="F215" s="18"/>
      <c r="G215" s="18"/>
    </row>
    <row r="216" spans="1:7" x14ac:dyDescent="0.2">
      <c r="A216" s="18"/>
      <c r="B216" s="18"/>
      <c r="C216" s="18"/>
      <c r="D216" s="18"/>
      <c r="E216" s="18"/>
      <c r="F216" s="18"/>
      <c r="G216" s="18"/>
    </row>
    <row r="217" spans="1:7" x14ac:dyDescent="0.2">
      <c r="A217" s="18"/>
      <c r="B217" s="18"/>
      <c r="C217" s="18"/>
      <c r="D217" s="18"/>
      <c r="E217" s="18"/>
      <c r="F217" s="18"/>
      <c r="G217" s="18"/>
    </row>
    <row r="218" spans="1:7" x14ac:dyDescent="0.2">
      <c r="A218" s="18"/>
      <c r="B218" s="18"/>
      <c r="C218" s="18"/>
      <c r="D218" s="18"/>
      <c r="E218" s="18"/>
      <c r="F218" s="18"/>
      <c r="G218" s="18"/>
    </row>
    <row r="219" spans="1:7" x14ac:dyDescent="0.2">
      <c r="A219" s="18"/>
      <c r="B219" s="18"/>
      <c r="C219" s="18"/>
      <c r="D219" s="18"/>
      <c r="E219" s="18"/>
      <c r="F219" s="18"/>
      <c r="G219" s="18"/>
    </row>
    <row r="220" spans="1:7" x14ac:dyDescent="0.2">
      <c r="A220" s="18"/>
      <c r="B220" s="18"/>
      <c r="C220" s="18"/>
      <c r="D220" s="18"/>
      <c r="E220" s="18"/>
      <c r="F220" s="18"/>
      <c r="G220" s="18"/>
    </row>
    <row r="221" spans="1:7" x14ac:dyDescent="0.2">
      <c r="A221" s="18"/>
      <c r="B221" s="18"/>
      <c r="C221" s="18"/>
      <c r="D221" s="18"/>
      <c r="E221" s="18"/>
      <c r="F221" s="18"/>
      <c r="G221" s="18"/>
    </row>
    <row r="222" spans="1:7" x14ac:dyDescent="0.2">
      <c r="A222" s="18"/>
      <c r="B222" s="18"/>
      <c r="C222" s="18"/>
      <c r="D222" s="18"/>
      <c r="E222" s="18"/>
      <c r="F222" s="18"/>
      <c r="G222" s="18"/>
    </row>
    <row r="223" spans="1:7" x14ac:dyDescent="0.2">
      <c r="A223" s="18"/>
      <c r="B223" s="18"/>
      <c r="C223" s="18"/>
      <c r="D223" s="18"/>
      <c r="E223" s="18"/>
      <c r="F223" s="18"/>
      <c r="G223" s="18"/>
    </row>
    <row r="224" spans="1:7" x14ac:dyDescent="0.2">
      <c r="A224" s="18"/>
      <c r="B224" s="18"/>
      <c r="C224" s="18"/>
      <c r="D224" s="18"/>
      <c r="E224" s="18"/>
      <c r="F224" s="18"/>
      <c r="G224" s="18"/>
    </row>
    <row r="225" spans="1:7" x14ac:dyDescent="0.2">
      <c r="A225" s="18"/>
      <c r="B225" s="18"/>
      <c r="C225" s="18"/>
      <c r="D225" s="18"/>
      <c r="E225" s="18"/>
      <c r="F225" s="18"/>
      <c r="G225" s="18"/>
    </row>
    <row r="226" spans="1:7" x14ac:dyDescent="0.2">
      <c r="A226" s="18"/>
      <c r="B226" s="18"/>
      <c r="C226" s="18"/>
      <c r="D226" s="18"/>
      <c r="E226" s="18"/>
      <c r="F226" s="18"/>
      <c r="G226" s="18"/>
    </row>
    <row r="227" spans="1:7" x14ac:dyDescent="0.2">
      <c r="A227" s="18"/>
      <c r="B227" s="18"/>
      <c r="C227" s="18"/>
      <c r="D227" s="18"/>
      <c r="E227" s="18"/>
      <c r="F227" s="18"/>
      <c r="G227" s="18"/>
    </row>
    <row r="228" spans="1:7" x14ac:dyDescent="0.2">
      <c r="A228" s="18"/>
      <c r="B228" s="18"/>
      <c r="C228" s="18"/>
      <c r="D228" s="18"/>
      <c r="E228" s="18"/>
      <c r="F228" s="18"/>
      <c r="G228" s="18"/>
    </row>
    <row r="229" spans="1:7" x14ac:dyDescent="0.2">
      <c r="A229" s="18"/>
      <c r="B229" s="18"/>
      <c r="C229" s="18"/>
      <c r="D229" s="18"/>
      <c r="E229" s="18"/>
      <c r="F229" s="18"/>
      <c r="G229" s="18"/>
    </row>
    <row r="230" spans="1:7" x14ac:dyDescent="0.2">
      <c r="A230" s="18"/>
      <c r="B230" s="18"/>
      <c r="C230" s="18"/>
      <c r="D230" s="18"/>
      <c r="E230" s="18"/>
      <c r="F230" s="18"/>
      <c r="G230" s="18"/>
    </row>
    <row r="231" spans="1:7" x14ac:dyDescent="0.2">
      <c r="A231" s="18"/>
      <c r="B231" s="18"/>
      <c r="C231" s="18"/>
      <c r="D231" s="18"/>
      <c r="E231" s="18"/>
      <c r="F231" s="18"/>
      <c r="G231" s="18"/>
    </row>
    <row r="232" spans="1:7" x14ac:dyDescent="0.2">
      <c r="A232" s="18"/>
      <c r="B232" s="18"/>
      <c r="C232" s="18"/>
      <c r="D232" s="18"/>
      <c r="E232" s="18"/>
      <c r="F232" s="18"/>
      <c r="G232" s="18"/>
    </row>
    <row r="233" spans="1:7" x14ac:dyDescent="0.2">
      <c r="A233" s="18"/>
      <c r="B233" s="18"/>
      <c r="C233" s="18"/>
      <c r="D233" s="18"/>
      <c r="E233" s="18"/>
      <c r="F233" s="18"/>
      <c r="G233" s="18"/>
    </row>
    <row r="234" spans="1:7" x14ac:dyDescent="0.2">
      <c r="A234" s="18"/>
      <c r="B234" s="18"/>
      <c r="C234" s="18"/>
      <c r="D234" s="18"/>
      <c r="E234" s="18"/>
      <c r="F234" s="18"/>
      <c r="G234" s="18"/>
    </row>
    <row r="235" spans="1:7" x14ac:dyDescent="0.2">
      <c r="A235" s="18"/>
      <c r="B235" s="18"/>
      <c r="C235" s="18"/>
      <c r="D235" s="18"/>
      <c r="E235" s="18"/>
      <c r="F235" s="18"/>
      <c r="G235" s="18"/>
    </row>
    <row r="236" spans="1:7" x14ac:dyDescent="0.2">
      <c r="A236" s="18"/>
      <c r="B236" s="18"/>
      <c r="C236" s="18"/>
      <c r="D236" s="18"/>
      <c r="E236" s="18"/>
      <c r="F236" s="18"/>
      <c r="G236" s="18"/>
    </row>
    <row r="237" spans="1:7" x14ac:dyDescent="0.2">
      <c r="A237" s="18"/>
      <c r="B237" s="18"/>
      <c r="C237" s="18"/>
      <c r="D237" s="18"/>
      <c r="E237" s="18"/>
      <c r="F237" s="18"/>
      <c r="G237" s="18"/>
    </row>
    <row r="238" spans="1:7" x14ac:dyDescent="0.2">
      <c r="A238" s="18"/>
      <c r="B238" s="18"/>
      <c r="C238" s="18"/>
      <c r="D238" s="18"/>
      <c r="E238" s="18"/>
      <c r="F238" s="18"/>
      <c r="G238" s="18"/>
    </row>
    <row r="239" spans="1:7" x14ac:dyDescent="0.2">
      <c r="A239" s="18"/>
      <c r="B239" s="18"/>
      <c r="C239" s="18"/>
      <c r="D239" s="18"/>
      <c r="E239" s="18"/>
      <c r="F239" s="18"/>
      <c r="G239" s="18"/>
    </row>
    <row r="240" spans="1:7" x14ac:dyDescent="0.2">
      <c r="A240" s="18"/>
      <c r="B240" s="18"/>
      <c r="C240" s="18"/>
      <c r="D240" s="18"/>
      <c r="E240" s="18"/>
      <c r="F240" s="18"/>
      <c r="G240" s="18"/>
    </row>
    <row r="241" spans="1:7" x14ac:dyDescent="0.2">
      <c r="A241" s="18"/>
      <c r="B241" s="18"/>
      <c r="C241" s="18"/>
      <c r="D241" s="18"/>
      <c r="E241" s="18"/>
      <c r="F241" s="18"/>
      <c r="G241" s="18"/>
    </row>
    <row r="242" spans="1:7" x14ac:dyDescent="0.2">
      <c r="A242" s="18"/>
      <c r="B242" s="18"/>
      <c r="C242" s="18"/>
      <c r="D242" s="18"/>
      <c r="E242" s="18"/>
      <c r="F242" s="18"/>
      <c r="G242" s="18"/>
    </row>
    <row r="243" spans="1:7" x14ac:dyDescent="0.2">
      <c r="A243" s="18"/>
      <c r="B243" s="18"/>
      <c r="C243" s="18"/>
      <c r="D243" s="18"/>
      <c r="E243" s="18"/>
      <c r="F243" s="18"/>
      <c r="G243" s="18"/>
    </row>
    <row r="244" spans="1:7" x14ac:dyDescent="0.2">
      <c r="A244" s="18"/>
      <c r="B244" s="18"/>
      <c r="C244" s="18"/>
      <c r="D244" s="18"/>
      <c r="E244" s="18"/>
      <c r="F244" s="18"/>
      <c r="G244" s="18"/>
    </row>
    <row r="245" spans="1:7" x14ac:dyDescent="0.2">
      <c r="A245" s="18"/>
      <c r="B245" s="18"/>
      <c r="C245" s="18"/>
      <c r="D245" s="18"/>
      <c r="E245" s="18"/>
      <c r="F245" s="18"/>
      <c r="G245" s="18"/>
    </row>
    <row r="246" spans="1:7" x14ac:dyDescent="0.2">
      <c r="A246" s="18"/>
      <c r="B246" s="18"/>
      <c r="C246" s="18"/>
      <c r="D246" s="18"/>
      <c r="E246" s="18"/>
      <c r="F246" s="18"/>
      <c r="G246" s="18"/>
    </row>
    <row r="247" spans="1:7" x14ac:dyDescent="0.2">
      <c r="A247" s="18"/>
      <c r="B247" s="18"/>
      <c r="C247" s="18"/>
      <c r="D247" s="18"/>
      <c r="E247" s="18"/>
      <c r="F247" s="18"/>
      <c r="G247" s="18"/>
    </row>
    <row r="248" spans="1:7" x14ac:dyDescent="0.2">
      <c r="A248" s="18"/>
      <c r="B248" s="18"/>
      <c r="C248" s="18"/>
      <c r="D248" s="18"/>
      <c r="E248" s="18"/>
      <c r="F248" s="18"/>
      <c r="G248" s="18"/>
    </row>
    <row r="249" spans="1:7" x14ac:dyDescent="0.2">
      <c r="A249" s="18"/>
      <c r="B249" s="18"/>
      <c r="C249" s="18"/>
      <c r="D249" s="18"/>
      <c r="E249" s="18"/>
      <c r="F249" s="18"/>
      <c r="G249" s="18"/>
    </row>
    <row r="250" spans="1:7" x14ac:dyDescent="0.2">
      <c r="A250" s="18"/>
      <c r="B250" s="18"/>
      <c r="C250" s="18"/>
      <c r="D250" s="18"/>
      <c r="E250" s="18"/>
      <c r="F250" s="18"/>
      <c r="G250" s="18"/>
    </row>
    <row r="251" spans="1:7" x14ac:dyDescent="0.2">
      <c r="A251" s="18"/>
      <c r="B251" s="18"/>
      <c r="C251" s="18"/>
      <c r="D251" s="18"/>
      <c r="E251" s="18"/>
      <c r="F251" s="18"/>
      <c r="G251" s="18"/>
    </row>
    <row r="252" spans="1:7" x14ac:dyDescent="0.2">
      <c r="A252" s="18"/>
      <c r="B252" s="18"/>
      <c r="C252" s="18"/>
      <c r="D252" s="18"/>
      <c r="E252" s="18"/>
      <c r="F252" s="18"/>
      <c r="G252" s="18"/>
    </row>
    <row r="253" spans="1:7" x14ac:dyDescent="0.2">
      <c r="A253" s="18"/>
      <c r="B253" s="18"/>
      <c r="C253" s="18"/>
      <c r="D253" s="18"/>
      <c r="E253" s="18"/>
      <c r="F253" s="18"/>
      <c r="G253" s="18"/>
    </row>
    <row r="254" spans="1:7" x14ac:dyDescent="0.2">
      <c r="A254" s="18"/>
      <c r="B254" s="18"/>
      <c r="C254" s="18"/>
      <c r="D254" s="18"/>
      <c r="E254" s="18"/>
      <c r="F254" s="18"/>
      <c r="G254" s="18"/>
    </row>
    <row r="255" spans="1:7" x14ac:dyDescent="0.2">
      <c r="A255" s="18"/>
      <c r="B255" s="18"/>
      <c r="C255" s="18"/>
      <c r="D255" s="18"/>
      <c r="E255" s="18"/>
      <c r="F255" s="18"/>
      <c r="G255" s="18"/>
    </row>
    <row r="256" spans="1:7" x14ac:dyDescent="0.2">
      <c r="A256" s="18"/>
      <c r="B256" s="18"/>
      <c r="C256" s="18"/>
      <c r="D256" s="18"/>
      <c r="E256" s="18"/>
      <c r="F256" s="18"/>
      <c r="G256" s="18"/>
    </row>
    <row r="257" spans="1:7" x14ac:dyDescent="0.2">
      <c r="A257" s="18"/>
      <c r="B257" s="18"/>
      <c r="C257" s="18"/>
      <c r="D257" s="18"/>
      <c r="E257" s="18"/>
      <c r="F257" s="18"/>
      <c r="G257" s="18"/>
    </row>
    <row r="258" spans="1:7" x14ac:dyDescent="0.2">
      <c r="A258" s="18"/>
      <c r="B258" s="18"/>
      <c r="C258" s="18"/>
      <c r="D258" s="18"/>
      <c r="E258" s="18"/>
      <c r="F258" s="18"/>
      <c r="G258" s="18"/>
    </row>
    <row r="259" spans="1:7" x14ac:dyDescent="0.2">
      <c r="A259" s="18"/>
      <c r="B259" s="18"/>
      <c r="C259" s="18"/>
      <c r="D259" s="18"/>
      <c r="E259" s="18"/>
      <c r="F259" s="18"/>
      <c r="G259" s="18"/>
    </row>
    <row r="260" spans="1:7" x14ac:dyDescent="0.2">
      <c r="A260" s="18"/>
      <c r="B260" s="18"/>
      <c r="C260" s="18"/>
      <c r="D260" s="18"/>
      <c r="E260" s="18"/>
      <c r="F260" s="18"/>
      <c r="G260" s="18"/>
    </row>
    <row r="261" spans="1:7" x14ac:dyDescent="0.2">
      <c r="A261" s="18"/>
      <c r="B261" s="18"/>
      <c r="C261" s="18"/>
      <c r="D261" s="18"/>
      <c r="E261" s="18"/>
      <c r="F261" s="18"/>
      <c r="G261" s="18"/>
    </row>
    <row r="262" spans="1:7" x14ac:dyDescent="0.2">
      <c r="A262" s="18"/>
      <c r="B262" s="18"/>
      <c r="C262" s="18"/>
      <c r="D262" s="18"/>
      <c r="E262" s="18"/>
      <c r="F262" s="18"/>
      <c r="G262" s="18"/>
    </row>
    <row r="263" spans="1:7" x14ac:dyDescent="0.2">
      <c r="A263" s="18"/>
      <c r="B263" s="18"/>
      <c r="C263" s="18"/>
      <c r="D263" s="18"/>
      <c r="E263" s="18"/>
      <c r="F263" s="18"/>
      <c r="G263" s="18"/>
    </row>
    <row r="264" spans="1:7" x14ac:dyDescent="0.2">
      <c r="A264" s="18"/>
      <c r="B264" s="18"/>
      <c r="C264" s="18"/>
      <c r="D264" s="18"/>
      <c r="E264" s="18"/>
      <c r="F264" s="18"/>
      <c r="G264" s="18"/>
    </row>
    <row r="265" spans="1:7" x14ac:dyDescent="0.2">
      <c r="A265" s="18"/>
      <c r="B265" s="18"/>
      <c r="C265" s="18"/>
      <c r="D265" s="18"/>
      <c r="E265" s="18"/>
      <c r="F265" s="18"/>
      <c r="G265" s="18"/>
    </row>
    <row r="266" spans="1:7" x14ac:dyDescent="0.2">
      <c r="A266" s="18"/>
      <c r="B266" s="18"/>
      <c r="C266" s="18"/>
      <c r="D266" s="18"/>
      <c r="E266" s="18"/>
      <c r="F266" s="18"/>
      <c r="G266" s="18"/>
    </row>
    <row r="267" spans="1:7" x14ac:dyDescent="0.2">
      <c r="A267" s="18"/>
      <c r="B267" s="18"/>
      <c r="C267" s="18"/>
      <c r="D267" s="18"/>
      <c r="E267" s="18"/>
      <c r="F267" s="18"/>
      <c r="G267" s="18"/>
    </row>
    <row r="268" spans="1:7" x14ac:dyDescent="0.2">
      <c r="A268" s="18"/>
      <c r="B268" s="18"/>
      <c r="C268" s="18"/>
      <c r="D268" s="18"/>
      <c r="E268" s="18"/>
      <c r="F268" s="18"/>
      <c r="G268" s="18"/>
    </row>
    <row r="269" spans="1:7" x14ac:dyDescent="0.2">
      <c r="A269" s="18"/>
      <c r="B269" s="18"/>
      <c r="C269" s="18"/>
      <c r="D269" s="18"/>
      <c r="E269" s="18"/>
      <c r="F269" s="18"/>
      <c r="G269" s="18"/>
    </row>
    <row r="270" spans="1:7" x14ac:dyDescent="0.2">
      <c r="A270" s="18"/>
      <c r="B270" s="18"/>
      <c r="C270" s="18"/>
      <c r="D270" s="18"/>
      <c r="E270" s="18"/>
      <c r="F270" s="18"/>
      <c r="G270" s="18"/>
    </row>
    <row r="271" spans="1:7" x14ac:dyDescent="0.2">
      <c r="A271" s="18"/>
      <c r="B271" s="18"/>
      <c r="C271" s="18"/>
      <c r="D271" s="18"/>
      <c r="E271" s="18"/>
      <c r="F271" s="18"/>
      <c r="G271" s="18"/>
    </row>
    <row r="272" spans="1:7" x14ac:dyDescent="0.2">
      <c r="A272" s="18"/>
      <c r="B272" s="18"/>
      <c r="C272" s="18"/>
      <c r="D272" s="18"/>
      <c r="E272" s="18"/>
      <c r="F272" s="18"/>
      <c r="G272" s="18"/>
    </row>
    <row r="273" spans="1:7" x14ac:dyDescent="0.2">
      <c r="A273" s="18"/>
      <c r="B273" s="18"/>
      <c r="C273" s="18"/>
      <c r="D273" s="18"/>
      <c r="E273" s="18"/>
      <c r="F273" s="18"/>
      <c r="G273" s="18"/>
    </row>
    <row r="274" spans="1:7" x14ac:dyDescent="0.2">
      <c r="A274" s="18"/>
      <c r="B274" s="18"/>
      <c r="C274" s="18"/>
      <c r="D274" s="18"/>
      <c r="E274" s="18"/>
      <c r="F274" s="18"/>
      <c r="G274" s="18"/>
    </row>
    <row r="275" spans="1:7" x14ac:dyDescent="0.2">
      <c r="A275" s="18"/>
      <c r="B275" s="18"/>
      <c r="C275" s="18"/>
      <c r="D275" s="18"/>
      <c r="E275" s="18"/>
      <c r="F275" s="18"/>
      <c r="G275" s="18"/>
    </row>
    <row r="276" spans="1:7" x14ac:dyDescent="0.2">
      <c r="A276" s="18"/>
      <c r="B276" s="18"/>
      <c r="C276" s="18"/>
      <c r="D276" s="18"/>
      <c r="E276" s="18"/>
      <c r="F276" s="18"/>
      <c r="G276" s="18"/>
    </row>
    <row r="277" spans="1:7" x14ac:dyDescent="0.2">
      <c r="A277" s="18"/>
      <c r="B277" s="18"/>
      <c r="C277" s="18"/>
      <c r="D277" s="18"/>
      <c r="E277" s="18"/>
      <c r="F277" s="18"/>
      <c r="G277" s="18"/>
    </row>
    <row r="278" spans="1:7" x14ac:dyDescent="0.2">
      <c r="A278" s="18"/>
      <c r="B278" s="18"/>
      <c r="C278" s="18"/>
      <c r="D278" s="18"/>
      <c r="E278" s="18"/>
      <c r="F278" s="18"/>
      <c r="G278" s="18"/>
    </row>
    <row r="279" spans="1:7" x14ac:dyDescent="0.2">
      <c r="A279" s="18"/>
      <c r="B279" s="18"/>
      <c r="C279" s="18"/>
      <c r="D279" s="18"/>
      <c r="E279" s="18"/>
      <c r="F279" s="18"/>
      <c r="G279" s="18"/>
    </row>
    <row r="280" spans="1:7" x14ac:dyDescent="0.2">
      <c r="A280" s="18"/>
      <c r="B280" s="18"/>
      <c r="C280" s="18"/>
      <c r="D280" s="18"/>
      <c r="E280" s="18"/>
      <c r="F280" s="18"/>
      <c r="G280" s="18"/>
    </row>
    <row r="281" spans="1:7" x14ac:dyDescent="0.2">
      <c r="A281" s="18"/>
      <c r="B281" s="18"/>
      <c r="C281" s="18"/>
      <c r="D281" s="18"/>
      <c r="E281" s="18"/>
      <c r="F281" s="18"/>
      <c r="G281" s="18"/>
    </row>
    <row r="282" spans="1:7" x14ac:dyDescent="0.2">
      <c r="A282" s="18"/>
      <c r="B282" s="18"/>
      <c r="C282" s="18"/>
      <c r="D282" s="18"/>
      <c r="E282" s="18"/>
      <c r="F282" s="18"/>
      <c r="G282" s="18"/>
    </row>
    <row r="283" spans="1:7" x14ac:dyDescent="0.2">
      <c r="A283" s="18"/>
      <c r="B283" s="18"/>
      <c r="C283" s="18"/>
      <c r="D283" s="18"/>
      <c r="E283" s="18"/>
      <c r="F283" s="18"/>
      <c r="G283" s="18"/>
    </row>
    <row r="284" spans="1:7" x14ac:dyDescent="0.2">
      <c r="A284" s="18"/>
      <c r="B284" s="18"/>
      <c r="C284" s="18"/>
      <c r="D284" s="18"/>
      <c r="E284" s="18"/>
      <c r="F284" s="18"/>
      <c r="G284" s="18"/>
    </row>
    <row r="285" spans="1:7" x14ac:dyDescent="0.2">
      <c r="A285" s="18"/>
      <c r="B285" s="18"/>
      <c r="C285" s="18"/>
      <c r="D285" s="18"/>
      <c r="E285" s="18"/>
      <c r="F285" s="18"/>
      <c r="G285" s="18"/>
    </row>
    <row r="286" spans="1:7" x14ac:dyDescent="0.2">
      <c r="A286" s="18"/>
      <c r="B286" s="18"/>
      <c r="C286" s="18"/>
      <c r="D286" s="18"/>
      <c r="E286" s="18"/>
      <c r="F286" s="18"/>
      <c r="G286" s="18"/>
    </row>
    <row r="287" spans="1:7" x14ac:dyDescent="0.2">
      <c r="A287" s="18"/>
      <c r="B287" s="18"/>
      <c r="C287" s="18"/>
      <c r="D287" s="18"/>
      <c r="E287" s="18"/>
      <c r="F287" s="18"/>
      <c r="G287" s="18"/>
    </row>
    <row r="288" spans="1:7" x14ac:dyDescent="0.2">
      <c r="A288" s="18"/>
      <c r="B288" s="18"/>
      <c r="C288" s="18"/>
      <c r="D288" s="18"/>
      <c r="E288" s="18"/>
      <c r="F288" s="18"/>
      <c r="G288" s="18"/>
    </row>
    <row r="289" spans="1:7" x14ac:dyDescent="0.2">
      <c r="A289" s="18"/>
      <c r="B289" s="18"/>
      <c r="C289" s="18"/>
      <c r="D289" s="18"/>
      <c r="E289" s="18"/>
      <c r="F289" s="18"/>
      <c r="G289" s="18"/>
    </row>
    <row r="290" spans="1:7" x14ac:dyDescent="0.2">
      <c r="A290" s="18"/>
      <c r="B290" s="18"/>
      <c r="C290" s="18"/>
      <c r="D290" s="18"/>
      <c r="E290" s="18"/>
      <c r="F290" s="18"/>
      <c r="G290" s="18"/>
    </row>
    <row r="291" spans="1:7" x14ac:dyDescent="0.2">
      <c r="A291" s="18"/>
      <c r="B291" s="18"/>
      <c r="C291" s="18"/>
      <c r="D291" s="18"/>
      <c r="E291" s="18"/>
      <c r="F291" s="18"/>
      <c r="G291" s="18"/>
    </row>
    <row r="292" spans="1:7" x14ac:dyDescent="0.2">
      <c r="A292" s="18"/>
      <c r="B292" s="18"/>
      <c r="C292" s="18"/>
      <c r="D292" s="18"/>
      <c r="E292" s="18"/>
      <c r="F292" s="18"/>
      <c r="G292" s="18"/>
    </row>
    <row r="293" spans="1:7" x14ac:dyDescent="0.2">
      <c r="A293" s="18"/>
      <c r="B293" s="18"/>
      <c r="C293" s="18"/>
      <c r="D293" s="18"/>
      <c r="E293" s="18"/>
      <c r="F293" s="18"/>
      <c r="G293" s="18"/>
    </row>
    <row r="294" spans="1:7" x14ac:dyDescent="0.2">
      <c r="A294" s="18"/>
      <c r="B294" s="18"/>
      <c r="C294" s="18"/>
      <c r="D294" s="18"/>
      <c r="E294" s="18"/>
      <c r="F294" s="18"/>
      <c r="G294" s="18"/>
    </row>
    <row r="295" spans="1:7" x14ac:dyDescent="0.2">
      <c r="A295" s="18"/>
      <c r="B295" s="18"/>
      <c r="C295" s="18"/>
      <c r="D295" s="18"/>
      <c r="E295" s="18"/>
      <c r="F295" s="18"/>
      <c r="G295" s="18"/>
    </row>
    <row r="296" spans="1:7" x14ac:dyDescent="0.2">
      <c r="A296" s="18"/>
      <c r="B296" s="18"/>
      <c r="C296" s="18"/>
      <c r="D296" s="18"/>
      <c r="E296" s="18"/>
      <c r="F296" s="18"/>
      <c r="G296" s="18"/>
    </row>
  </sheetData>
  <mergeCells count="200">
    <mergeCell ref="N102:P102"/>
    <mergeCell ref="N103:P103"/>
    <mergeCell ref="N104:P104"/>
    <mergeCell ref="N111:P111"/>
    <mergeCell ref="N117:P117"/>
    <mergeCell ref="A129:C129"/>
    <mergeCell ref="A109:C109"/>
    <mergeCell ref="A113:C113"/>
    <mergeCell ref="A114:C114"/>
    <mergeCell ref="A115:C115"/>
    <mergeCell ref="A116:C116"/>
    <mergeCell ref="A106:C106"/>
    <mergeCell ref="A125:C125"/>
    <mergeCell ref="A126:C126"/>
    <mergeCell ref="A118:C118"/>
    <mergeCell ref="A119:C119"/>
    <mergeCell ref="A123:C123"/>
    <mergeCell ref="A127:C127"/>
    <mergeCell ref="A120:C120"/>
    <mergeCell ref="A121:C121"/>
    <mergeCell ref="A124:C124"/>
    <mergeCell ref="A122:C122"/>
    <mergeCell ref="A93:C93"/>
    <mergeCell ref="A94:C94"/>
    <mergeCell ref="A79:C79"/>
    <mergeCell ref="A85:C85"/>
    <mergeCell ref="A86:C86"/>
    <mergeCell ref="A81:C81"/>
    <mergeCell ref="A110:C110"/>
    <mergeCell ref="A111:C111"/>
    <mergeCell ref="A107:C107"/>
    <mergeCell ref="A108:C108"/>
    <mergeCell ref="A95:C95"/>
    <mergeCell ref="A96:C96"/>
    <mergeCell ref="A97:C97"/>
    <mergeCell ref="A100:C100"/>
    <mergeCell ref="A101:C101"/>
    <mergeCell ref="A105:C105"/>
    <mergeCell ref="A89:C89"/>
    <mergeCell ref="A90:C90"/>
    <mergeCell ref="A88:C88"/>
    <mergeCell ref="A80:C80"/>
    <mergeCell ref="A92:C92"/>
    <mergeCell ref="A1:G1"/>
    <mergeCell ref="A2:G2"/>
    <mergeCell ref="A4:C4"/>
    <mergeCell ref="A5:C5"/>
    <mergeCell ref="A6:C6"/>
    <mergeCell ref="A16:C16"/>
    <mergeCell ref="A29:C29"/>
    <mergeCell ref="A30:C30"/>
    <mergeCell ref="A31:C31"/>
    <mergeCell ref="A23:C23"/>
    <mergeCell ref="A24:C24"/>
    <mergeCell ref="A25:C25"/>
    <mergeCell ref="A26:C26"/>
    <mergeCell ref="A27:C27"/>
    <mergeCell ref="A28:C28"/>
    <mergeCell ref="A17:C17"/>
    <mergeCell ref="A18:C18"/>
    <mergeCell ref="A19:C19"/>
    <mergeCell ref="A20:C20"/>
    <mergeCell ref="A21:C21"/>
    <mergeCell ref="A22:C22"/>
    <mergeCell ref="A45:C45"/>
    <mergeCell ref="A68:C68"/>
    <mergeCell ref="A62:C62"/>
    <mergeCell ref="A63:C63"/>
    <mergeCell ref="A46:C46"/>
    <mergeCell ref="A47:C47"/>
    <mergeCell ref="A48:C48"/>
    <mergeCell ref="A49:C49"/>
    <mergeCell ref="A50:C50"/>
    <mergeCell ref="A51:C51"/>
    <mergeCell ref="A52:C52"/>
    <mergeCell ref="A69:C69"/>
    <mergeCell ref="A87:C87"/>
    <mergeCell ref="A64:C64"/>
    <mergeCell ref="A65:C65"/>
    <mergeCell ref="A66:C66"/>
    <mergeCell ref="A53:C53"/>
    <mergeCell ref="A55:C55"/>
    <mergeCell ref="A56:C56"/>
    <mergeCell ref="A67:C67"/>
    <mergeCell ref="A74:C74"/>
    <mergeCell ref="A57:C57"/>
    <mergeCell ref="A84:C84"/>
    <mergeCell ref="A54:C54"/>
    <mergeCell ref="A73:C73"/>
    <mergeCell ref="A58:C58"/>
    <mergeCell ref="A59:C59"/>
    <mergeCell ref="A61:C61"/>
    <mergeCell ref="A82:C82"/>
    <mergeCell ref="A83:C83"/>
    <mergeCell ref="A70:C70"/>
    <mergeCell ref="A60:C60"/>
    <mergeCell ref="A78:C78"/>
    <mergeCell ref="A77:C77"/>
    <mergeCell ref="A76:C76"/>
    <mergeCell ref="A32:C32"/>
    <mergeCell ref="A33:C33"/>
    <mergeCell ref="A34:C34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179:C179"/>
    <mergeCell ref="A138:C138"/>
    <mergeCell ref="A173:C173"/>
    <mergeCell ref="A174:C174"/>
    <mergeCell ref="A175:C175"/>
    <mergeCell ref="A170:C170"/>
    <mergeCell ref="A147:C147"/>
    <mergeCell ref="A167:C167"/>
    <mergeCell ref="A146:C146"/>
    <mergeCell ref="A148:C148"/>
    <mergeCell ref="A178:C178"/>
    <mergeCell ref="A176:C176"/>
    <mergeCell ref="A143:C143"/>
    <mergeCell ref="A166:C166"/>
    <mergeCell ref="A164:C164"/>
    <mergeCell ref="A142:C142"/>
    <mergeCell ref="A136:C136"/>
    <mergeCell ref="A137:C137"/>
    <mergeCell ref="A144:C144"/>
    <mergeCell ref="A140:C140"/>
    <mergeCell ref="A141:C141"/>
    <mergeCell ref="A171:C171"/>
    <mergeCell ref="A177:C177"/>
    <mergeCell ref="A203:C203"/>
    <mergeCell ref="A204:C204"/>
    <mergeCell ref="A192:C192"/>
    <mergeCell ref="A181:C181"/>
    <mergeCell ref="A187:C187"/>
    <mergeCell ref="A202:C202"/>
    <mergeCell ref="A201:C201"/>
    <mergeCell ref="A199:C199"/>
    <mergeCell ref="A200:C200"/>
    <mergeCell ref="A185:C185"/>
    <mergeCell ref="A186:C186"/>
    <mergeCell ref="A198:C198"/>
    <mergeCell ref="A188:C188"/>
    <mergeCell ref="A182:C182"/>
    <mergeCell ref="A183:C183"/>
    <mergeCell ref="A190:C190"/>
    <mergeCell ref="A191:C191"/>
    <mergeCell ref="A205:C205"/>
    <mergeCell ref="A165:C165"/>
    <mergeCell ref="A139:C139"/>
    <mergeCell ref="A131:C131"/>
    <mergeCell ref="A134:C134"/>
    <mergeCell ref="A135:C135"/>
    <mergeCell ref="A128:C128"/>
    <mergeCell ref="A132:C132"/>
    <mergeCell ref="A133:C133"/>
    <mergeCell ref="A150:C150"/>
    <mergeCell ref="A151:C151"/>
    <mergeCell ref="A152:C152"/>
    <mergeCell ref="A160:C160"/>
    <mergeCell ref="A157:C157"/>
    <mergeCell ref="A158:C158"/>
    <mergeCell ref="A159:C159"/>
    <mergeCell ref="A153:C153"/>
    <mergeCell ref="A155:C155"/>
    <mergeCell ref="A156:C156"/>
    <mergeCell ref="A130:C130"/>
    <mergeCell ref="A149:C149"/>
    <mergeCell ref="A154:C154"/>
    <mergeCell ref="A189:C189"/>
    <mergeCell ref="A172:C172"/>
    <mergeCell ref="A184:C184"/>
    <mergeCell ref="A193:C193"/>
    <mergeCell ref="A194:C194"/>
    <mergeCell ref="A195:C195"/>
    <mergeCell ref="A196:C196"/>
    <mergeCell ref="A197:C197"/>
    <mergeCell ref="A180:C180"/>
    <mergeCell ref="A71:C71"/>
    <mergeCell ref="A72:C72"/>
    <mergeCell ref="A75:C75"/>
    <mergeCell ref="A112:C112"/>
    <mergeCell ref="A145:C145"/>
    <mergeCell ref="A168:C168"/>
    <mergeCell ref="A169:C169"/>
    <mergeCell ref="A91:C91"/>
    <mergeCell ref="A102:C102"/>
    <mergeCell ref="A99:C99"/>
    <mergeCell ref="A117:C117"/>
    <mergeCell ref="A162:C162"/>
    <mergeCell ref="A163:C163"/>
    <mergeCell ref="A161:C161"/>
    <mergeCell ref="A98:C98"/>
    <mergeCell ref="A103:C103"/>
    <mergeCell ref="A104:C104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</vt:lpstr>
      <vt:lpstr> Račun prihoda i rashoda</vt:lpstr>
      <vt:lpstr>Prihodi i rashodi prema izvorim</vt:lpstr>
      <vt:lpstr>Rashodi prema funkcijskoj k </vt:lpstr>
      <vt:lpstr>Račun financiranja</vt:lpstr>
      <vt:lpstr>POSEBNI DIO</vt:lpstr>
      <vt:lpstr>Četvrta razina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Ana Karađole</cp:lastModifiedBy>
  <cp:lastPrinted>2026-07-22T07:25:14Z</cp:lastPrinted>
  <dcterms:created xsi:type="dcterms:W3CDTF">2022-08-12T12:51:27Z</dcterms:created>
  <dcterms:modified xsi:type="dcterms:W3CDTF">2026-08-04T07:17:14Z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PRIMJER FP PRORAČUNSKOG KORISNIKA.xlsx</vt:lpwstr>
  </property>
</Properties>
</file>